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alvari date pc vechi 21,01,2014\part 2\Documente Tulcan Mihaela\0 Proiect 2023 si estimari 2024 2025 2026\"/>
    </mc:Choice>
  </mc:AlternateContent>
  <bookViews>
    <workbookView xWindow="0" yWindow="0" windowWidth="24000" windowHeight="9735" activeTab="1"/>
  </bookViews>
  <sheets>
    <sheet name="VENITURI 2023 INITIAL" sheetId="1" r:id="rId1"/>
    <sheet name="CHELTUIELI 2023 INITIAL"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Fill" localSheetId="1" hidden="1">#REF!</definedName>
    <definedName name="_Fill" hidden="1">#REF!</definedName>
    <definedName name="_xlnm._FilterDatabase" localSheetId="1" hidden="1">'CHELTUIELI 2023 INITIAL'!$A$1:$D$1399</definedName>
    <definedName name="_xlnm._FilterDatabase" localSheetId="0" hidden="1">'VENITURI 2023 INITIAL'!$A$1:$D$564</definedName>
    <definedName name="_Ord">#REF!</definedName>
    <definedName name="_A1">'[4]podtit200-2001'!$A:$IV</definedName>
    <definedName name="_A39">'[4]podtit200-2001'!$B$44</definedName>
    <definedName name="anexa">#REF!</definedName>
    <definedName name="_xlnm.Database">#REF!</definedName>
    <definedName name="bbb">'[7]ANEXA 7 30.09.2002 CONSTANTA LO'!$A$1:$Y$95</definedName>
    <definedName name="CERERE">[8]Sheet2!$B$1:$B$22</definedName>
    <definedName name="D">[9]IAN!$A$1:$EW$360</definedName>
    <definedName name="Excel_BuiltIn__FilterDatabase_1">#REF!</definedName>
    <definedName name="Excel_BuiltIn__FilterDatabase_1_1">#REF!</definedName>
    <definedName name="Excel_BuiltIn__FilterDatabase_1_2">#REF!</definedName>
    <definedName name="Excel_BuiltIn__FilterDatabase_17">#REF!</definedName>
    <definedName name="Excel_BuiltIn__FilterDatabase_17_1">"$#REF!.$A$1:$P$63"</definedName>
    <definedName name="Excel_BuiltIn__FilterDatabase_18">#REF!</definedName>
    <definedName name="Excel_BuiltIn__FilterDatabase_18_1">"$#REF!.$A$1:$IV$192"</definedName>
    <definedName name="Excel_BuiltIn__FilterDatabase_19">"$#REF!.$A$1:$L$65"</definedName>
    <definedName name="Excel_BuiltIn__FilterDatabase_2_1">#REF!</definedName>
    <definedName name="Excel_BuiltIn__FilterDatabase_21">"$#REF!.$A$1:$L$196"</definedName>
    <definedName name="Excel_BuiltIn__FilterDatabase_3_1">#REF!</definedName>
    <definedName name="Excel_BuiltIn__FilterDatabase_4_1">#REF!</definedName>
    <definedName name="Excel_BuiltIn__FilterDatabase_5">#REF!</definedName>
    <definedName name="Excel_BuiltIn__FilterDatabase_6">#REF!</definedName>
    <definedName name="Excel_BuiltIn__FilterDatabase_7">#REF!</definedName>
    <definedName name="Excel_BuiltIn__FilterDatabase_8">#REF!</definedName>
    <definedName name="Excel_BuiltIn__FilterDatabase_9">#REF!</definedName>
    <definedName name="Excel_BuiltIn_Database">#REF!</definedName>
    <definedName name="Excel_BuiltIn_Database_1">"$'DET DP initial 68 02'.$#REF!$#REF!:$#REF!$#REF!"</definedName>
    <definedName name="Excel_BuiltIn_Database_2">"$'DP initial 68 02'.$#REF!$#REF!:$#REF!$#REF!"</definedName>
    <definedName name="Excel_BuiltIn_Database_3">"$'DET HCLM initial 68 02'.$#REF!$#REF!:$#REF!$#REF!"</definedName>
    <definedName name="Excel_BuiltIn_Database_4">"$'INTIAL Anexa cofinantari'.$#REF!$#REF!:$#REF!$#REF!"</definedName>
    <definedName name="Excel_BuiltIn_Database_5">"$'HCLM initial 68 02'.$#REF!$#REF!:$#REF!$#REF!"</definedName>
    <definedName name="Excel_BuiltIn_Print_Area_1">#REF!</definedName>
    <definedName name="Excel_BuiltIn_Print_Area_1_1">#REF!</definedName>
    <definedName name="Excel_BuiltIn_Print_Area_1_1_1">#REF!</definedName>
    <definedName name="Excel_BuiltIn_Print_Area_10">#REF!</definedName>
    <definedName name="Excel_BuiltIn_Print_Area_10_1">"$#REF!.$A$1:$J$50"</definedName>
    <definedName name="Excel_BuiltIn_Print_Area_17">"$#REF!.$A$1:$H$63"</definedName>
    <definedName name="Excel_BuiltIn_Print_Area_19">"$#REF!.$A$1:$H$62"</definedName>
    <definedName name="Excel_BuiltIn_Print_Area_2">#REF!</definedName>
    <definedName name="_1Excel_BuiltIn_Print_Area_2_1">#REF!</definedName>
    <definedName name="Excel_BuiltIn_Print_Area_2_1">#REF!</definedName>
    <definedName name="Excel_BuiltIn_Print_Area_20">"$#REF!.$A$1:$F$45"</definedName>
    <definedName name="Excel_BuiltIn_Print_Area_21">"$#REF!.$A$1:$H$196"</definedName>
    <definedName name="Excel_BuiltIn_Print_Area_24">"$#REF!.$A$1:$H$64"</definedName>
    <definedName name="Excel_BuiltIn_Print_Area_25">"$#REF!.$A$1:$H$192"</definedName>
    <definedName name="Excel_BuiltIn_Print_Area_27">"$#REF!.$A$1:$F$196"</definedName>
    <definedName name="Excel_BuiltIn_Print_Area_28">"$#REF!.$A$1:$H$65530"</definedName>
    <definedName name="Excel_BuiltIn_Print_Area_29">"$#REF!.$A$1:$H$65530"</definedName>
    <definedName name="Excel_BuiltIn_Print_Area_3">#REF!</definedName>
    <definedName name="Excel_BuiltIn_Print_Area_3_1">"$#REF!.$A$1:$H$52"</definedName>
    <definedName name="Excel_BuiltIn_Print_Area_3_1_1">#REF!</definedName>
    <definedName name="_2Excel_BuiltIn_Print_Area_3_1_1_1">#REF!</definedName>
    <definedName name="Excel_BuiltIn_Print_Area_4">#REF!</definedName>
    <definedName name="Excel_BuiltIn_Print_Area_4_1">"$#REF!.$A$1:$N$64"</definedName>
    <definedName name="Excel_BuiltIn_Print_Area_5">#REF!</definedName>
    <definedName name="Excel_BuiltIn_Print_Area_5_1">"$#REF!.$A$1:$N$193"</definedName>
    <definedName name="Excel_BuiltIn_Print_Area_6">#REF!</definedName>
    <definedName name="Excel_BuiltIn_Print_Area_7">#REF!</definedName>
    <definedName name="Excel_BuiltIn_Print_Area_8">#REF!</definedName>
    <definedName name="Excel_BuiltIn_Print_Titles_1_1">#REF!</definedName>
    <definedName name="Excel_BuiltIn_Print_Titles_1_1_1">#REF!</definedName>
    <definedName name="Excel_BuiltIn_Print_Titles_1_1_1_1">#REF!</definedName>
    <definedName name="_3Excel_BuiltIn_Print_Titles_1_1_1_1_1">#REF!</definedName>
    <definedName name="Excel_BuiltIn_Print_Titles_18">#REF!</definedName>
    <definedName name="Excel_BuiltIn_Print_Titles_18_1">"$#REF!.$A$8:$IV$10"</definedName>
    <definedName name="Excel_BuiltIn_Print_Titles_2">#REF!</definedName>
    <definedName name="Excel_BuiltIn_Print_Titles_2_1">#REF!</definedName>
    <definedName name="Excel_BuiltIn_Print_Titles_21">"$#REF!.$A$12:$IV$14"</definedName>
    <definedName name="Excel_BuiltIn_Print_Titles_4">#REF!</definedName>
    <definedName name="Excel_BuiltIn_Print_Titles_5">#REF!</definedName>
    <definedName name="Excel_BuiltIn_Print_Titles_6">#REF!</definedName>
    <definedName name="Excel_BuiltIn_Print_Titles_7">#REF!</definedName>
    <definedName name="Excel_BuiltIn_Print_Titles_8">#REF!</definedName>
    <definedName name="Excel_BuiltIn_Print_Titles_9">#REF!</definedName>
    <definedName name="Excel_BuitIn_Print_Titles_2_2">#REF!</definedName>
    <definedName name="_xlnm.Print_Titles" localSheetId="1">'CHELTUIELI 2023 INITIAL'!$5:$8</definedName>
    <definedName name="_xlnm.Print_Titles" localSheetId="0">'VENITURI 2023 INITIAL'!$7:$10</definedName>
    <definedName name="_xlnm.Print_Titles">#REF!</definedName>
    <definedName name="m">#REF!</definedName>
    <definedName name="nerambursabile">#REF!</definedName>
    <definedName name="OLE_LINK1_1">#REF!</definedName>
    <definedName name="OLE_LINK1_2">#REF!</definedName>
    <definedName name="PERSONAL">#REF!</definedName>
    <definedName name="PERSONAL_2">#REF!</definedName>
    <definedName name="ttttt">[18]PERSONAL!$A$1:$EV$353</definedName>
    <definedName name="_xlnm.Print_Area" localSheetId="1">'CHELTUIELI 2023 INITIAL'!$A$1:$D$1389</definedName>
    <definedName name="_xlnm.Print_Area" localSheetId="0">'VENITURI 2023 INITIAL'!$A$1:$D$558</definedName>
    <definedName name="_xlnm.Print_Area">#REF!</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71" i="2" l="1"/>
  <c r="D1370" i="2" s="1"/>
  <c r="D1369" i="2"/>
  <c r="D1368" i="2"/>
  <c r="D1365" i="2"/>
  <c r="D1364" i="2"/>
  <c r="D1363" i="2"/>
  <c r="D1362" i="2"/>
  <c r="D1358" i="2"/>
  <c r="D1357" i="2" s="1"/>
  <c r="D1356" i="2" s="1"/>
  <c r="D1352" i="2"/>
  <c r="D1351" i="2"/>
  <c r="D1350" i="2" s="1"/>
  <c r="D1349" i="2" s="1"/>
  <c r="D1348" i="2" s="1"/>
  <c r="D1344" i="2"/>
  <c r="D1342" i="2"/>
  <c r="D1341" i="2"/>
  <c r="D1339" i="2"/>
  <c r="D1338" i="2"/>
  <c r="D966" i="2" s="1"/>
  <c r="D58" i="2" s="1"/>
  <c r="D1337" i="2"/>
  <c r="D1331" i="2"/>
  <c r="D1328" i="2"/>
  <c r="D1327" i="2" s="1"/>
  <c r="D1326" i="2" s="1"/>
  <c r="D1319" i="2"/>
  <c r="D1317" i="2" s="1"/>
  <c r="D1314" i="2"/>
  <c r="D1287" i="2" s="1"/>
  <c r="D1312" i="2"/>
  <c r="D1309" i="2"/>
  <c r="D1305" i="2"/>
  <c r="D1304" i="2"/>
  <c r="D990" i="2" s="1"/>
  <c r="D1303" i="2"/>
  <c r="D1298" i="2"/>
  <c r="D1297" i="2" s="1"/>
  <c r="D1293" i="2"/>
  <c r="D1291" i="2"/>
  <c r="D1290" i="2" s="1"/>
  <c r="D1289" i="2" s="1"/>
  <c r="D1285" i="2"/>
  <c r="D1280" i="2"/>
  <c r="D1275" i="2"/>
  <c r="D476" i="2" s="1"/>
  <c r="D1274" i="2"/>
  <c r="D1272" i="2"/>
  <c r="D1268" i="2"/>
  <c r="D1265" i="2"/>
  <c r="D466" i="2" s="1"/>
  <c r="D1262" i="2"/>
  <c r="D1255" i="2"/>
  <c r="D1254" i="2"/>
  <c r="D1252" i="2"/>
  <c r="D1249" i="2"/>
  <c r="D1245" i="2"/>
  <c r="D1240" i="2"/>
  <c r="D1237" i="2"/>
  <c r="D1234" i="2"/>
  <c r="D1233" i="2" s="1"/>
  <c r="D1232" i="2" s="1"/>
  <c r="D1226" i="2"/>
  <c r="D1222" i="2"/>
  <c r="D1221" i="2"/>
  <c r="D1220" i="2" s="1"/>
  <c r="D1217" i="2"/>
  <c r="D1216" i="2" s="1"/>
  <c r="D1213" i="2"/>
  <c r="D1207" i="2"/>
  <c r="D1202" i="2"/>
  <c r="D386" i="2" s="1"/>
  <c r="D1201" i="2"/>
  <c r="D1197" i="2"/>
  <c r="D1196" i="2"/>
  <c r="D1195" i="2"/>
  <c r="D1188" i="2"/>
  <c r="D1185" i="2"/>
  <c r="D1183" i="2"/>
  <c r="D1175" i="2"/>
  <c r="D1172" i="2"/>
  <c r="D1171" i="2"/>
  <c r="D1169" i="2"/>
  <c r="D1167" i="2"/>
  <c r="D1165" i="2" s="1"/>
  <c r="D1166" i="2"/>
  <c r="D1161" i="2"/>
  <c r="D1160" i="2"/>
  <c r="D973" i="2" s="1"/>
  <c r="D65" i="2" s="1"/>
  <c r="D1158" i="2"/>
  <c r="D1157" i="2"/>
  <c r="D1156" i="2"/>
  <c r="D1155" i="2"/>
  <c r="D1153" i="2"/>
  <c r="D1152" i="2"/>
  <c r="D1151" i="2" s="1"/>
  <c r="D1149" i="2"/>
  <c r="D1147" i="2"/>
  <c r="D1143" i="2"/>
  <c r="D1119" i="2" s="1"/>
  <c r="D1140" i="2"/>
  <c r="D1132" i="2"/>
  <c r="D1131" i="2" s="1"/>
  <c r="D1130" i="2" s="1"/>
  <c r="D1126" i="2"/>
  <c r="D1125" i="2"/>
  <c r="D1122" i="2"/>
  <c r="D1121" i="2"/>
  <c r="D1120" i="2" s="1"/>
  <c r="D1115" i="2"/>
  <c r="D1113" i="2"/>
  <c r="D1110" i="2"/>
  <c r="D1109" i="2"/>
  <c r="D1105" i="2"/>
  <c r="D1102" i="2"/>
  <c r="D1101" i="2" s="1"/>
  <c r="D1100" i="2"/>
  <c r="D1095" i="2"/>
  <c r="D1094" i="2"/>
  <c r="D1093" i="2" s="1"/>
  <c r="D1091" i="2"/>
  <c r="D1090" i="2"/>
  <c r="D1089" i="2"/>
  <c r="D1087" i="2"/>
  <c r="D235" i="2" s="1"/>
  <c r="D233" i="2" s="1"/>
  <c r="D1086" i="2"/>
  <c r="D1081" i="2"/>
  <c r="D1074" i="2"/>
  <c r="D1069" i="2"/>
  <c r="D1068" i="2"/>
  <c r="D1061" i="2"/>
  <c r="D1052" i="2"/>
  <c r="D1051" i="2" s="1"/>
  <c r="D1049" i="2"/>
  <c r="D162" i="2" s="1"/>
  <c r="D1047" i="2"/>
  <c r="D1043" i="2"/>
  <c r="D1042" i="2"/>
  <c r="D1041" i="2"/>
  <c r="D1013" i="2" s="1"/>
  <c r="D1038" i="2"/>
  <c r="D1037" i="2"/>
  <c r="D1036" i="2" s="1"/>
  <c r="D1034" i="2"/>
  <c r="D1033" i="2"/>
  <c r="D140" i="2" s="1"/>
  <c r="D1032" i="2"/>
  <c r="D1031" i="2"/>
  <c r="D995" i="2" s="1"/>
  <c r="D1024" i="2"/>
  <c r="D1023" i="2"/>
  <c r="D1020" i="2" s="1"/>
  <c r="D1018" i="2"/>
  <c r="D970" i="2" s="1"/>
  <c r="D1017" i="2"/>
  <c r="D969" i="2" s="1"/>
  <c r="D1016" i="2"/>
  <c r="D1006" i="2"/>
  <c r="D1005" i="2" s="1"/>
  <c r="D1004" i="2" s="1"/>
  <c r="D1003" i="2" s="1"/>
  <c r="D1002" i="2"/>
  <c r="D1001" i="2"/>
  <c r="D999" i="2"/>
  <c r="D997" i="2"/>
  <c r="D989" i="2"/>
  <c r="D987" i="2"/>
  <c r="D986" i="2"/>
  <c r="D985" i="2"/>
  <c r="D983" i="2"/>
  <c r="D982" i="2"/>
  <c r="D980" i="2" s="1"/>
  <c r="D981" i="2"/>
  <c r="D978" i="2"/>
  <c r="D977" i="2"/>
  <c r="D975" i="2"/>
  <c r="D974" i="2"/>
  <c r="D66" i="2" s="1"/>
  <c r="D971" i="2"/>
  <c r="D967" i="2"/>
  <c r="D59" i="2" s="1"/>
  <c r="D962" i="2"/>
  <c r="D961" i="2"/>
  <c r="D960" i="2"/>
  <c r="D958" i="2"/>
  <c r="D957" i="2"/>
  <c r="D956" i="2"/>
  <c r="D953" i="2"/>
  <c r="D952" i="2"/>
  <c r="D948" i="2"/>
  <c r="D947" i="2"/>
  <c r="D946" i="2"/>
  <c r="D937" i="2"/>
  <c r="D927" i="2"/>
  <c r="D926" i="2" s="1"/>
  <c r="D923" i="2"/>
  <c r="D919" i="2"/>
  <c r="D917" i="2"/>
  <c r="D916" i="2"/>
  <c r="D915" i="2"/>
  <c r="D910" i="2"/>
  <c r="D907" i="2"/>
  <c r="D906" i="2"/>
  <c r="D898" i="2"/>
  <c r="D896" i="2" s="1"/>
  <c r="D893" i="2"/>
  <c r="D883" i="2" s="1"/>
  <c r="D890" i="2"/>
  <c r="D886" i="2"/>
  <c r="D878" i="2"/>
  <c r="D873" i="2"/>
  <c r="D872" i="2"/>
  <c r="D866" i="2"/>
  <c r="D862" i="2"/>
  <c r="D861" i="2" s="1"/>
  <c r="D860" i="2"/>
  <c r="D856" i="2"/>
  <c r="D851" i="2"/>
  <c r="D849" i="2"/>
  <c r="D848" i="2"/>
  <c r="D845" i="2"/>
  <c r="D844" i="2" s="1"/>
  <c r="D841" i="2"/>
  <c r="D839" i="2"/>
  <c r="D834" i="2"/>
  <c r="D832" i="2"/>
  <c r="D825" i="2"/>
  <c r="D823" i="2"/>
  <c r="D820" i="2"/>
  <c r="D819" i="2" s="1"/>
  <c r="D818" i="2" s="1"/>
  <c r="D816" i="2"/>
  <c r="D814" i="2"/>
  <c r="D811" i="2"/>
  <c r="D810" i="2" s="1"/>
  <c r="D809" i="2"/>
  <c r="D805" i="2"/>
  <c r="D364" i="2" s="1"/>
  <c r="D803" i="2"/>
  <c r="D800" i="2"/>
  <c r="D793" i="2"/>
  <c r="D790" i="2"/>
  <c r="D787" i="2"/>
  <c r="D786" i="2"/>
  <c r="D785" i="2" s="1"/>
  <c r="D781" i="2"/>
  <c r="D779" i="2"/>
  <c r="D778" i="2" s="1"/>
  <c r="D776" i="2"/>
  <c r="D774" i="2"/>
  <c r="D771" i="2"/>
  <c r="D769" i="2"/>
  <c r="D768" i="2"/>
  <c r="D753" i="2" s="1"/>
  <c r="D765" i="2"/>
  <c r="D762" i="2"/>
  <c r="D761" i="2" s="1"/>
  <c r="D758" i="2"/>
  <c r="D756" i="2"/>
  <c r="D755" i="2"/>
  <c r="D609" i="2" s="1"/>
  <c r="D750" i="2"/>
  <c r="D749" i="2" s="1"/>
  <c r="D747" i="2"/>
  <c r="D742" i="2"/>
  <c r="D739" i="2"/>
  <c r="D736" i="2"/>
  <c r="D735" i="2"/>
  <c r="D734" i="2" s="1"/>
  <c r="D731" i="2"/>
  <c r="D726" i="2"/>
  <c r="D725" i="2" s="1"/>
  <c r="D722" i="2"/>
  <c r="D721" i="2" s="1"/>
  <c r="D625" i="2" s="1"/>
  <c r="D719" i="2"/>
  <c r="D717" i="2"/>
  <c r="D711" i="2"/>
  <c r="D710" i="2"/>
  <c r="D709" i="2" s="1"/>
  <c r="D698" i="2" s="1"/>
  <c r="D706" i="2"/>
  <c r="D705" i="2" s="1"/>
  <c r="D702" i="2"/>
  <c r="D701" i="2"/>
  <c r="D695" i="2"/>
  <c r="D689" i="2"/>
  <c r="D686" i="2"/>
  <c r="D684" i="2" s="1"/>
  <c r="D681" i="2"/>
  <c r="D171" i="2" s="1"/>
  <c r="D678" i="2"/>
  <c r="D676" i="2"/>
  <c r="D675" i="2" s="1"/>
  <c r="D674" i="2"/>
  <c r="D154" i="2" s="1"/>
  <c r="D12" i="2" s="1"/>
  <c r="D670" i="2"/>
  <c r="D669" i="2"/>
  <c r="D653" i="2" s="1"/>
  <c r="D666" i="2"/>
  <c r="D665" i="2" s="1"/>
  <c r="D660" i="2"/>
  <c r="D658" i="2"/>
  <c r="D657" i="2"/>
  <c r="D656" i="2"/>
  <c r="D650" i="2"/>
  <c r="D646" i="2"/>
  <c r="D645" i="2"/>
  <c r="D644" i="2" s="1"/>
  <c r="D643" i="2"/>
  <c r="D642" i="2"/>
  <c r="D80" i="2" s="1"/>
  <c r="D641" i="2"/>
  <c r="D640" i="2"/>
  <c r="D639" i="2"/>
  <c r="D638" i="2"/>
  <c r="D637" i="2"/>
  <c r="D636" i="2"/>
  <c r="D635" i="2"/>
  <c r="D634" i="2"/>
  <c r="D631" i="2"/>
  <c r="D630" i="2" s="1"/>
  <c r="D629" i="2"/>
  <c r="D628" i="2"/>
  <c r="D627" i="2"/>
  <c r="D624" i="2"/>
  <c r="D623" i="2"/>
  <c r="D622" i="2"/>
  <c r="D621" i="2" s="1"/>
  <c r="D619" i="2"/>
  <c r="D618" i="2" s="1"/>
  <c r="D617" i="2"/>
  <c r="D614" i="2" s="1"/>
  <c r="D616" i="2"/>
  <c r="D615" i="2"/>
  <c r="D613" i="2"/>
  <c r="D612" i="2"/>
  <c r="D14" i="2" s="1"/>
  <c r="D597" i="2"/>
  <c r="D596" i="2"/>
  <c r="D595" i="2"/>
  <c r="D594" i="2"/>
  <c r="D593" i="2"/>
  <c r="D591" i="2"/>
  <c r="D590" i="2" s="1"/>
  <c r="D589" i="2" s="1"/>
  <c r="D588" i="2"/>
  <c r="D587" i="2" s="1"/>
  <c r="D585" i="2"/>
  <c r="D584" i="2"/>
  <c r="D583" i="2"/>
  <c r="D582" i="2" s="1"/>
  <c r="D581" i="2"/>
  <c r="D580" i="2"/>
  <c r="D579" i="2"/>
  <c r="D576" i="2" s="1"/>
  <c r="D532" i="2" s="1"/>
  <c r="D578" i="2"/>
  <c r="D577" i="2"/>
  <c r="D574" i="2"/>
  <c r="D573" i="2" s="1"/>
  <c r="D572" i="2" s="1"/>
  <c r="D571" i="2" s="1"/>
  <c r="D570" i="2"/>
  <c r="D569" i="2"/>
  <c r="D568" i="2" s="1"/>
  <c r="D567" i="2"/>
  <c r="D566" i="2"/>
  <c r="D565" i="2"/>
  <c r="D564" i="2"/>
  <c r="D563" i="2"/>
  <c r="D559" i="2"/>
  <c r="D558" i="2"/>
  <c r="D84" i="2" s="1"/>
  <c r="D557" i="2"/>
  <c r="D555" i="2"/>
  <c r="D554" i="2"/>
  <c r="D553" i="2"/>
  <c r="D551" i="2"/>
  <c r="D549" i="2"/>
  <c r="D546" i="2"/>
  <c r="D44" i="2" s="1"/>
  <c r="D545" i="2"/>
  <c r="D544" i="2"/>
  <c r="D541" i="2"/>
  <c r="D540" i="2"/>
  <c r="D539" i="2" s="1"/>
  <c r="D538" i="2" s="1"/>
  <c r="D537" i="2"/>
  <c r="D536" i="2"/>
  <c r="D535" i="2"/>
  <c r="D534" i="2"/>
  <c r="D531" i="2"/>
  <c r="D530" i="2"/>
  <c r="D529" i="2"/>
  <c r="D528" i="2"/>
  <c r="D524" i="2"/>
  <c r="D523" i="2"/>
  <c r="D522" i="2"/>
  <c r="D520" i="2"/>
  <c r="D519" i="2"/>
  <c r="D518" i="2"/>
  <c r="D517" i="2"/>
  <c r="D513" i="2"/>
  <c r="D511" i="2"/>
  <c r="D509" i="2"/>
  <c r="D87" i="2" s="1"/>
  <c r="D507" i="2"/>
  <c r="D506" i="2"/>
  <c r="D505" i="2"/>
  <c r="D504" i="2" s="1"/>
  <c r="D502" i="2"/>
  <c r="D501" i="2"/>
  <c r="D500" i="2"/>
  <c r="D494" i="2"/>
  <c r="D493" i="2"/>
  <c r="D492" i="2"/>
  <c r="D490" i="2"/>
  <c r="D488" i="2"/>
  <c r="D487" i="2"/>
  <c r="D485" i="2"/>
  <c r="D484" i="2"/>
  <c r="D483" i="2"/>
  <c r="D482" i="2"/>
  <c r="D477" i="2"/>
  <c r="D475" i="2"/>
  <c r="D473" i="2" s="1"/>
  <c r="D474" i="2"/>
  <c r="D472" i="2"/>
  <c r="D470" i="2"/>
  <c r="D465" i="2"/>
  <c r="D464" i="2"/>
  <c r="D463" i="2"/>
  <c r="D459" i="2"/>
  <c r="D458" i="2"/>
  <c r="D457" i="2"/>
  <c r="D456" i="2"/>
  <c r="D455" i="2"/>
  <c r="D454" i="2"/>
  <c r="D452" i="2"/>
  <c r="D451" i="2"/>
  <c r="D35" i="2" s="1"/>
  <c r="D450" i="2"/>
  <c r="D449" i="2"/>
  <c r="D446" i="2"/>
  <c r="D443" i="2"/>
  <c r="D442" i="2"/>
  <c r="D439" i="2"/>
  <c r="D438" i="2"/>
  <c r="D437" i="2"/>
  <c r="D436" i="2"/>
  <c r="D435" i="2"/>
  <c r="D434" i="2"/>
  <c r="D433" i="2"/>
  <c r="D432" i="2"/>
  <c r="D429" i="2"/>
  <c r="D427" i="2" s="1"/>
  <c r="D428" i="2"/>
  <c r="D424" i="2"/>
  <c r="D423" i="2"/>
  <c r="D422" i="2"/>
  <c r="D421" i="2"/>
  <c r="D420" i="2"/>
  <c r="D416" i="2"/>
  <c r="D415" i="2"/>
  <c r="D414" i="2" s="1"/>
  <c r="D101" i="2" s="1"/>
  <c r="D413" i="2"/>
  <c r="D412" i="2" s="1"/>
  <c r="D411" i="2" s="1"/>
  <c r="D410" i="2"/>
  <c r="D409" i="2"/>
  <c r="D405" i="2"/>
  <c r="D404" i="2" s="1"/>
  <c r="D403" i="2"/>
  <c r="D402" i="2"/>
  <c r="D401" i="2" s="1"/>
  <c r="D400" i="2"/>
  <c r="D399" i="2"/>
  <c r="D398" i="2"/>
  <c r="D397" i="2"/>
  <c r="D396" i="2"/>
  <c r="D395" i="2" s="1"/>
  <c r="D365" i="2" s="1"/>
  <c r="D394" i="2"/>
  <c r="D392" i="2"/>
  <c r="D391" i="2"/>
  <c r="D388" i="2"/>
  <c r="D387" i="2"/>
  <c r="D385" i="2"/>
  <c r="D381" i="2"/>
  <c r="D379" i="2"/>
  <c r="D378" i="2"/>
  <c r="D377" i="2"/>
  <c r="D376" i="2" s="1"/>
  <c r="D375" i="2" s="1"/>
  <c r="D374" i="2"/>
  <c r="D373" i="2"/>
  <c r="D371" i="2"/>
  <c r="D370" i="2" s="1"/>
  <c r="D369" i="2" s="1"/>
  <c r="D368" i="2"/>
  <c r="D367" i="2"/>
  <c r="D363" i="2"/>
  <c r="D362" i="2"/>
  <c r="D361" i="2"/>
  <c r="D359" i="2" s="1"/>
  <c r="D360" i="2"/>
  <c r="D358" i="2"/>
  <c r="D357" i="2"/>
  <c r="D356" i="2"/>
  <c r="D355" i="2"/>
  <c r="D354" i="2"/>
  <c r="D353" i="2"/>
  <c r="D352" i="2"/>
  <c r="D351" i="2"/>
  <c r="D350" i="2"/>
  <c r="D347" i="2"/>
  <c r="D346" i="2" s="1"/>
  <c r="D345" i="2" s="1"/>
  <c r="D344" i="2" s="1"/>
  <c r="D343" i="2"/>
  <c r="D342" i="2"/>
  <c r="D340" i="2"/>
  <c r="D339" i="2"/>
  <c r="D338" i="2"/>
  <c r="D337" i="2"/>
  <c r="D336" i="2"/>
  <c r="D332" i="2"/>
  <c r="D331" i="2"/>
  <c r="D330" i="2"/>
  <c r="D329" i="2"/>
  <c r="D326" i="2"/>
  <c r="D325" i="2"/>
  <c r="D324" i="2"/>
  <c r="D321" i="2"/>
  <c r="D320" i="2"/>
  <c r="D319" i="2"/>
  <c r="D318" i="2"/>
  <c r="D317" i="2"/>
  <c r="D316" i="2"/>
  <c r="D315" i="2"/>
  <c r="D314" i="2"/>
  <c r="D313" i="2"/>
  <c r="D312" i="2"/>
  <c r="D311" i="2"/>
  <c r="D308" i="2"/>
  <c r="D307" i="2"/>
  <c r="D306" i="2"/>
  <c r="D305" i="2"/>
  <c r="D304" i="2"/>
  <c r="D303" i="2"/>
  <c r="D301" i="2"/>
  <c r="D300" i="2"/>
  <c r="D297" i="2"/>
  <c r="D296" i="2"/>
  <c r="D295" i="2"/>
  <c r="D294" i="2"/>
  <c r="D293" i="2"/>
  <c r="D292" i="2"/>
  <c r="D291" i="2" s="1"/>
  <c r="D290" i="2" s="1"/>
  <c r="D289" i="2"/>
  <c r="D288" i="2"/>
  <c r="D287" i="2"/>
  <c r="D284" i="2"/>
  <c r="D283" i="2" s="1"/>
  <c r="D282" i="2" s="1"/>
  <c r="D281" i="2"/>
  <c r="D280" i="2"/>
  <c r="D279" i="2" s="1"/>
  <c r="D278" i="2"/>
  <c r="D276" i="2" s="1"/>
  <c r="D277" i="2"/>
  <c r="D274" i="2"/>
  <c r="D273" i="2"/>
  <c r="D11" i="2" s="1"/>
  <c r="D270" i="2"/>
  <c r="D269" i="2"/>
  <c r="D268" i="2"/>
  <c r="D267" i="2"/>
  <c r="D266" i="2"/>
  <c r="D265" i="2" s="1"/>
  <c r="D264" i="2"/>
  <c r="D263" i="2"/>
  <c r="D262" i="2"/>
  <c r="D261" i="2"/>
  <c r="D260" i="2" s="1"/>
  <c r="D259" i="2"/>
  <c r="D258" i="2"/>
  <c r="D257" i="2" s="1"/>
  <c r="D211" i="2" s="1"/>
  <c r="D255" i="2"/>
  <c r="D254" i="2"/>
  <c r="D253" i="2"/>
  <c r="D252" i="2" s="1"/>
  <c r="D251" i="2" s="1"/>
  <c r="D250" i="2"/>
  <c r="D249" i="2"/>
  <c r="D248" i="2"/>
  <c r="D247" i="2"/>
  <c r="D246" i="2"/>
  <c r="D242" i="2"/>
  <c r="D241" i="2"/>
  <c r="D240" i="2"/>
  <c r="D238" i="2"/>
  <c r="D237" i="2"/>
  <c r="D236" i="2" s="1"/>
  <c r="D234" i="2"/>
  <c r="D232" i="2"/>
  <c r="D231" i="2"/>
  <c r="D229" i="2" s="1"/>
  <c r="D230" i="2"/>
  <c r="D227" i="2"/>
  <c r="D226" i="2"/>
  <c r="D225" i="2"/>
  <c r="D224" i="2"/>
  <c r="D223" i="2"/>
  <c r="D222" i="2" s="1"/>
  <c r="D221" i="2"/>
  <c r="D220" i="2"/>
  <c r="D219" i="2" s="1"/>
  <c r="D218" i="2" s="1"/>
  <c r="D217" i="2"/>
  <c r="D216" i="2" s="1"/>
  <c r="D215" i="2" s="1"/>
  <c r="D214" i="2"/>
  <c r="D213" i="2"/>
  <c r="D209" i="2"/>
  <c r="D208" i="2"/>
  <c r="D204" i="2"/>
  <c r="D203" i="2"/>
  <c r="D202" i="2" s="1"/>
  <c r="D200" i="2"/>
  <c r="D199" i="2"/>
  <c r="D198" i="2"/>
  <c r="D197" i="2"/>
  <c r="D193" i="2"/>
  <c r="D192" i="2"/>
  <c r="D191" i="2"/>
  <c r="D190" i="2"/>
  <c r="D187" i="2"/>
  <c r="D185" i="2" s="1"/>
  <c r="D183" i="2"/>
  <c r="D182" i="2"/>
  <c r="D179" i="2" s="1"/>
  <c r="D181" i="2"/>
  <c r="D178" i="2"/>
  <c r="D177" i="2"/>
  <c r="D175" i="2"/>
  <c r="D172" i="2"/>
  <c r="D170" i="2"/>
  <c r="D151" i="2" s="1"/>
  <c r="D169" i="2"/>
  <c r="D168" i="2"/>
  <c r="D166" i="2"/>
  <c r="D165" i="2" s="1"/>
  <c r="D164" i="2" s="1"/>
  <c r="D163" i="2"/>
  <c r="D161" i="2"/>
  <c r="D160" i="2"/>
  <c r="D156" i="2"/>
  <c r="D155" i="2" s="1"/>
  <c r="D153" i="2"/>
  <c r="D150" i="2"/>
  <c r="D149" i="2" s="1"/>
  <c r="D111" i="2" s="1"/>
  <c r="D147" i="2"/>
  <c r="D146" i="2"/>
  <c r="D145" i="2"/>
  <c r="D144" i="2"/>
  <c r="D143" i="2" s="1"/>
  <c r="D142" i="2"/>
  <c r="D141" i="2"/>
  <c r="D139" i="2"/>
  <c r="D138" i="2"/>
  <c r="D134" i="2"/>
  <c r="D133" i="2"/>
  <c r="D132" i="2"/>
  <c r="D78" i="2" s="1"/>
  <c r="D130" i="2"/>
  <c r="D129" i="2"/>
  <c r="D128" i="2"/>
  <c r="D127" i="2" s="1"/>
  <c r="D126" i="2"/>
  <c r="D71" i="2" s="1"/>
  <c r="D125" i="2"/>
  <c r="D70" i="2" s="1"/>
  <c r="D124" i="2"/>
  <c r="D69" i="2" s="1"/>
  <c r="D122" i="2"/>
  <c r="D121" i="2"/>
  <c r="D120" i="2"/>
  <c r="D117" i="2"/>
  <c r="D34" i="2" s="1"/>
  <c r="D116" i="2"/>
  <c r="D115" i="2" s="1"/>
  <c r="D114" i="2"/>
  <c r="D113" i="2"/>
  <c r="D108" i="2"/>
  <c r="D103" i="2"/>
  <c r="D100" i="2"/>
  <c r="D99" i="2" s="1"/>
  <c r="D97" i="2"/>
  <c r="D85" i="2"/>
  <c r="D83" i="2"/>
  <c r="D81" i="2"/>
  <c r="D79" i="2"/>
  <c r="D77" i="2"/>
  <c r="D75" i="2"/>
  <c r="D74" i="2"/>
  <c r="D73" i="2"/>
  <c r="D72" i="2"/>
  <c r="D67" i="2"/>
  <c r="D63" i="2"/>
  <c r="D61" i="2"/>
  <c r="D54" i="2"/>
  <c r="D53" i="2"/>
  <c r="D51" i="2"/>
  <c r="D48" i="2"/>
  <c r="D47" i="2"/>
  <c r="D46" i="2"/>
  <c r="D43" i="2"/>
  <c r="D41" i="2" s="1"/>
  <c r="D42" i="2"/>
  <c r="D39" i="2"/>
  <c r="D38" i="2"/>
  <c r="D37" i="2"/>
  <c r="D36" i="2"/>
  <c r="D30" i="2"/>
  <c r="D29" i="2"/>
  <c r="D26" i="2"/>
  <c r="D23" i="2" s="1"/>
  <c r="D25" i="2"/>
  <c r="D24" i="2"/>
  <c r="D21" i="2"/>
  <c r="D18" i="2"/>
  <c r="D17" i="2"/>
  <c r="D15" i="2"/>
  <c r="D550" i="1"/>
  <c r="D549" i="1"/>
  <c r="D270" i="1" s="1"/>
  <c r="D548" i="1"/>
  <c r="D547" i="1"/>
  <c r="D543" i="1"/>
  <c r="D539" i="1"/>
  <c r="D535" i="1"/>
  <c r="D532" i="1"/>
  <c r="D528" i="1"/>
  <c r="D524" i="1"/>
  <c r="D520" i="1"/>
  <c r="D516" i="1"/>
  <c r="D512" i="1"/>
  <c r="D508" i="1"/>
  <c r="D504" i="1"/>
  <c r="D500" i="1"/>
  <c r="D496" i="1"/>
  <c r="D492" i="1"/>
  <c r="D487" i="1"/>
  <c r="D484" i="1"/>
  <c r="D480" i="1"/>
  <c r="D479" i="1"/>
  <c r="D475" i="1"/>
  <c r="D471" i="1"/>
  <c r="D466" i="1"/>
  <c r="D458" i="1"/>
  <c r="D443" i="1" s="1"/>
  <c r="D442" i="1" s="1"/>
  <c r="D441" i="1" s="1"/>
  <c r="D453" i="1"/>
  <c r="D444" i="1"/>
  <c r="D437" i="1"/>
  <c r="D430" i="1"/>
  <c r="D429" i="1" s="1"/>
  <c r="D426" i="1"/>
  <c r="D421" i="1"/>
  <c r="D420" i="1" s="1"/>
  <c r="D419" i="1" s="1"/>
  <c r="D418" i="1" s="1"/>
  <c r="D411" i="1"/>
  <c r="D402" i="1"/>
  <c r="D398" i="1"/>
  <c r="D395" i="1"/>
  <c r="D382" i="1"/>
  <c r="D373" i="1"/>
  <c r="D372" i="1" s="1"/>
  <c r="D370" i="1"/>
  <c r="D364" i="1"/>
  <c r="D361" i="1"/>
  <c r="D357" i="1"/>
  <c r="D354" i="1"/>
  <c r="D353" i="1" s="1"/>
  <c r="D350" i="1"/>
  <c r="D349" i="1"/>
  <c r="D341" i="1" s="1"/>
  <c r="D338" i="1"/>
  <c r="D334" i="1"/>
  <c r="D331" i="1"/>
  <c r="D325" i="1"/>
  <c r="D324" i="1" s="1"/>
  <c r="D319" i="1"/>
  <c r="D318" i="1" s="1"/>
  <c r="D315" i="1"/>
  <c r="D313" i="1"/>
  <c r="D307" i="1"/>
  <c r="D303" i="1"/>
  <c r="D297" i="1"/>
  <c r="D293" i="1"/>
  <c r="D292" i="1" s="1"/>
  <c r="D287" i="1"/>
  <c r="D284" i="1"/>
  <c r="D283" i="1"/>
  <c r="D281" i="1"/>
  <c r="D274" i="1"/>
  <c r="D273" i="1"/>
  <c r="D272" i="1"/>
  <c r="D271" i="1" s="1"/>
  <c r="D269" i="1"/>
  <c r="D265" i="1"/>
  <c r="D264" i="1"/>
  <c r="D263" i="1"/>
  <c r="D262" i="1"/>
  <c r="D261" i="1"/>
  <c r="D259" i="1"/>
  <c r="D256" i="1" s="1"/>
  <c r="D258" i="1"/>
  <c r="D257" i="1"/>
  <c r="D255" i="1"/>
  <c r="D254" i="1"/>
  <c r="D252" i="1"/>
  <c r="D251" i="1"/>
  <c r="D250" i="1"/>
  <c r="D249" i="1" s="1"/>
  <c r="D248" i="1"/>
  <c r="D247" i="1"/>
  <c r="D246" i="1"/>
  <c r="D244" i="1"/>
  <c r="D243" i="1"/>
  <c r="D242" i="1"/>
  <c r="D240" i="1"/>
  <c r="D237" i="1" s="1"/>
  <c r="D239" i="1"/>
  <c r="D238" i="1"/>
  <c r="D236" i="1"/>
  <c r="D235" i="1"/>
  <c r="D234" i="1"/>
  <c r="D232" i="1"/>
  <c r="D231" i="1"/>
  <c r="D230" i="1"/>
  <c r="D229" i="1" s="1"/>
  <c r="D228" i="1"/>
  <c r="D227" i="1"/>
  <c r="D226" i="1"/>
  <c r="D224" i="1"/>
  <c r="D223" i="1"/>
  <c r="D222" i="1"/>
  <c r="D221" i="1" s="1"/>
  <c r="D220" i="1"/>
  <c r="D219" i="1"/>
  <c r="D218" i="1"/>
  <c r="D216" i="1"/>
  <c r="D215" i="1"/>
  <c r="D213" i="1" s="1"/>
  <c r="D214" i="1"/>
  <c r="D212" i="1"/>
  <c r="D211" i="1"/>
  <c r="D210" i="1"/>
  <c r="D209" i="1"/>
  <c r="D206" i="1"/>
  <c r="D205" i="1"/>
  <c r="D204" i="1"/>
  <c r="D203" i="1"/>
  <c r="D201" i="1"/>
  <c r="D200" i="1"/>
  <c r="D199" i="1"/>
  <c r="D198" i="1"/>
  <c r="D196" i="1"/>
  <c r="D195" i="1"/>
  <c r="D194" i="1"/>
  <c r="D192" i="1"/>
  <c r="D191" i="1"/>
  <c r="D190" i="1"/>
  <c r="D188" i="1"/>
  <c r="D187" i="1"/>
  <c r="D186" i="1"/>
  <c r="D185" i="1"/>
  <c r="D184" i="1"/>
  <c r="D182" i="1"/>
  <c r="D181" i="1"/>
  <c r="D180" i="1"/>
  <c r="D179" i="1"/>
  <c r="D178" i="1"/>
  <c r="D177" i="1"/>
  <c r="D176" i="1"/>
  <c r="D175" i="1"/>
  <c r="D174" i="1"/>
  <c r="D173" i="1"/>
  <c r="D172" i="1"/>
  <c r="D171" i="1"/>
  <c r="D170" i="1"/>
  <c r="D168" i="1"/>
  <c r="D167" i="1"/>
  <c r="D166" i="1"/>
  <c r="D165" i="1"/>
  <c r="D164" i="1"/>
  <c r="D163" i="1"/>
  <c r="D162" i="1"/>
  <c r="D161" i="1"/>
  <c r="D160" i="1"/>
  <c r="D159" i="1"/>
  <c r="D158" i="1"/>
  <c r="D157" i="1"/>
  <c r="D156" i="1"/>
  <c r="D155" i="1"/>
  <c r="D154" i="1"/>
  <c r="D153" i="1"/>
  <c r="D152" i="1"/>
  <c r="D151" i="1"/>
  <c r="D150" i="1"/>
  <c r="D148" i="1"/>
  <c r="D147" i="1"/>
  <c r="D146" i="1"/>
  <c r="D145" i="1"/>
  <c r="D144" i="1" s="1"/>
  <c r="D143" i="1"/>
  <c r="D142" i="1"/>
  <c r="D141" i="1"/>
  <c r="D140" i="1"/>
  <c r="D139" i="1"/>
  <c r="D138" i="1"/>
  <c r="D137" i="1"/>
  <c r="D136" i="1"/>
  <c r="D131" i="1"/>
  <c r="D130" i="1"/>
  <c r="D129" i="1"/>
  <c r="D128" i="1"/>
  <c r="D127" i="1"/>
  <c r="D126" i="1"/>
  <c r="D125" i="1"/>
  <c r="D124" i="1"/>
  <c r="D123" i="1"/>
  <c r="D120" i="1"/>
  <c r="D119" i="1"/>
  <c r="D118" i="1"/>
  <c r="D117" i="1"/>
  <c r="D116" i="1"/>
  <c r="D113" i="1"/>
  <c r="D112" i="1"/>
  <c r="D111" i="1"/>
  <c r="D110" i="1"/>
  <c r="D109" i="1"/>
  <c r="D107" i="1"/>
  <c r="D106" i="1"/>
  <c r="D105" i="1"/>
  <c r="D104" i="1"/>
  <c r="D103" i="1"/>
  <c r="D102" i="1"/>
  <c r="D101" i="1"/>
  <c r="D99" i="1"/>
  <c r="D98" i="1"/>
  <c r="D97" i="1"/>
  <c r="D95" i="1"/>
  <c r="D94" i="1"/>
  <c r="D93" i="1" s="1"/>
  <c r="D92" i="1"/>
  <c r="D91" i="1"/>
  <c r="D90" i="1"/>
  <c r="D89" i="1" s="1"/>
  <c r="D88" i="1"/>
  <c r="D87" i="1"/>
  <c r="D85" i="1"/>
  <c r="D84" i="1"/>
  <c r="D83" i="1"/>
  <c r="D82" i="1"/>
  <c r="D81" i="1"/>
  <c r="D80" i="1"/>
  <c r="D79" i="1"/>
  <c r="D78" i="1"/>
  <c r="D75" i="1"/>
  <c r="D74" i="1" s="1"/>
  <c r="D73" i="1"/>
  <c r="D72" i="1"/>
  <c r="D71" i="1"/>
  <c r="D70" i="1" s="1"/>
  <c r="D69" i="1"/>
  <c r="D68" i="1"/>
  <c r="D66" i="1"/>
  <c r="D62" i="1"/>
  <c r="D61" i="1" s="1"/>
  <c r="D60" i="1" s="1"/>
  <c r="D59" i="1"/>
  <c r="D58" i="1"/>
  <c r="D57" i="1"/>
  <c r="D55" i="1" s="1"/>
  <c r="D54" i="1" s="1"/>
  <c r="D56" i="1"/>
  <c r="D53" i="1"/>
  <c r="D52" i="1"/>
  <c r="D51" i="1"/>
  <c r="D50" i="1"/>
  <c r="D48" i="1"/>
  <c r="D47" i="1"/>
  <c r="D46" i="1"/>
  <c r="D45" i="1"/>
  <c r="D44" i="1"/>
  <c r="D41" i="1"/>
  <c r="D40" i="1"/>
  <c r="D39" i="1"/>
  <c r="D38" i="1"/>
  <c r="D37" i="1"/>
  <c r="D36" i="1"/>
  <c r="D35" i="1"/>
  <c r="D34" i="1"/>
  <c r="D33" i="1" s="1"/>
  <c r="D32" i="1" s="1"/>
  <c r="D31" i="1" s="1"/>
  <c r="D30" i="1"/>
  <c r="D29" i="1" s="1"/>
  <c r="D27" i="1"/>
  <c r="D26" i="1"/>
  <c r="D25" i="1"/>
  <c r="D24" i="1"/>
  <c r="D22" i="1"/>
  <c r="D21" i="1"/>
  <c r="D18" i="1"/>
  <c r="D17" i="1" s="1"/>
  <c r="D137" i="2" l="1"/>
  <c r="D136" i="2" s="1"/>
  <c r="D159" i="2"/>
  <c r="D158" i="2" s="1"/>
  <c r="D157" i="2" s="1"/>
  <c r="D271" i="2"/>
  <c r="D210" i="2" s="1"/>
  <c r="D1015" i="2"/>
  <c r="D1014" i="2" s="1"/>
  <c r="D28" i="2"/>
  <c r="D102" i="2"/>
  <c r="D123" i="2"/>
  <c r="D188" i="2"/>
  <c r="D184" i="2" s="1"/>
  <c r="D328" i="2"/>
  <c r="D335" i="2"/>
  <c r="D334" i="2" s="1"/>
  <c r="D349" i="2"/>
  <c r="D309" i="2" s="1"/>
  <c r="D497" i="2"/>
  <c r="D510" i="2"/>
  <c r="D88" i="2" s="1"/>
  <c r="D86" i="2" s="1"/>
  <c r="D586" i="2"/>
  <c r="D611" i="2"/>
  <c r="D610" i="2"/>
  <c r="D979" i="2"/>
  <c r="D976" i="2" s="1"/>
  <c r="D1108" i="2"/>
  <c r="D45" i="2"/>
  <c r="D40" i="2" s="1"/>
  <c r="D52" i="2"/>
  <c r="D50" i="2" s="1"/>
  <c r="D96" i="2"/>
  <c r="D448" i="2"/>
  <c r="D499" i="2"/>
  <c r="D498" i="2" s="1"/>
  <c r="D89" i="2"/>
  <c r="D550" i="2"/>
  <c r="D836" i="2"/>
  <c r="D945" i="2"/>
  <c r="D951" i="2"/>
  <c r="D950" i="2" s="1"/>
  <c r="D984" i="2"/>
  <c r="D1246" i="2"/>
  <c r="D1336" i="2"/>
  <c r="D1335" i="2" s="1"/>
  <c r="D19" i="2"/>
  <c r="D107" i="2"/>
  <c r="D106" i="2" s="1"/>
  <c r="D119" i="2"/>
  <c r="D118" i="2" s="1"/>
  <c r="D189" i="2"/>
  <c r="D207" i="2"/>
  <c r="D206" i="2" s="1"/>
  <c r="D275" i="2"/>
  <c r="D481" i="2"/>
  <c r="D527" i="2"/>
  <c r="D525" i="2" s="1"/>
  <c r="D556" i="2"/>
  <c r="D562" i="2"/>
  <c r="D561" i="2" s="1"/>
  <c r="D560" i="2" s="1"/>
  <c r="D714" i="2"/>
  <c r="D884" i="2"/>
  <c r="D1308" i="2"/>
  <c r="D1307" i="2" s="1"/>
  <c r="D20" i="2"/>
  <c r="D152" i="2"/>
  <c r="D62" i="2"/>
  <c r="D60" i="2" s="1"/>
  <c r="D82" i="2"/>
  <c r="D245" i="2"/>
  <c r="D244" i="2" s="1"/>
  <c r="D543" i="2"/>
  <c r="D542" i="2" s="1"/>
  <c r="D491" i="2"/>
  <c r="D16" i="2" s="1"/>
  <c r="D830" i="2"/>
  <c r="D1067" i="2"/>
  <c r="D1066" i="2" s="1"/>
  <c r="D1065" i="2" s="1"/>
  <c r="D996" i="2"/>
  <c r="D994" i="2" s="1"/>
  <c r="D968" i="2"/>
  <c r="D1078" i="2"/>
  <c r="D1194" i="2"/>
  <c r="D965" i="2"/>
  <c r="D1191" i="2"/>
  <c r="D1261" i="2"/>
  <c r="D1260" i="2" s="1"/>
  <c r="D998" i="2"/>
  <c r="D991" i="2"/>
  <c r="D988" i="2" s="1"/>
  <c r="D20" i="1"/>
  <c r="D329" i="1"/>
  <c r="D328" i="1" s="1"/>
  <c r="D486" i="1"/>
  <c r="D122" i="1"/>
  <c r="D100" i="1"/>
  <c r="D96" i="1" s="1"/>
  <c r="D189" i="1"/>
  <c r="D268" i="1"/>
  <c r="D202" i="1"/>
  <c r="D406" i="1"/>
  <c r="D381" i="1" s="1"/>
  <c r="D380" i="1" s="1"/>
  <c r="D197" i="1"/>
  <c r="D241" i="1"/>
  <c r="D108" i="1"/>
  <c r="D149" i="1"/>
  <c r="D169" i="1"/>
  <c r="D193" i="1"/>
  <c r="D208" i="1"/>
  <c r="D217" i="1"/>
  <c r="D233" i="1"/>
  <c r="D245" i="1"/>
  <c r="D260" i="1"/>
  <c r="D267" i="1"/>
  <c r="D300" i="1"/>
  <c r="D16" i="1"/>
  <c r="D23" i="1"/>
  <c r="D28" i="1"/>
  <c r="D43" i="1"/>
  <c r="D49" i="1"/>
  <c r="D67" i="1"/>
  <c r="D77" i="1"/>
  <c r="D86" i="1"/>
  <c r="D115" i="1"/>
  <c r="D121" i="1"/>
  <c r="D183" i="1"/>
  <c r="D225" i="1"/>
  <c r="D253" i="1"/>
  <c r="D280" i="1"/>
  <c r="D306" i="1"/>
  <c r="D135" i="1"/>
  <c r="D360" i="1"/>
  <c r="D27" i="2"/>
  <c r="D131" i="2"/>
  <c r="D368" i="1"/>
  <c r="D436" i="1"/>
  <c r="D546" i="1"/>
  <c r="D64" i="2"/>
  <c r="D68" i="2"/>
  <c r="D98" i="2"/>
  <c r="D95" i="2"/>
  <c r="D417" i="1"/>
  <c r="D93" i="2"/>
  <c r="D176" i="2"/>
  <c r="D228" i="2"/>
  <c r="D239" i="2"/>
  <c r="D243" i="2"/>
  <c r="D94" i="2"/>
  <c r="D196" i="2"/>
  <c r="D201" i="2"/>
  <c r="D323" i="2"/>
  <c r="D384" i="2"/>
  <c r="D390" i="2"/>
  <c r="D426" i="2"/>
  <c r="D327" i="2"/>
  <c r="D372" i="2"/>
  <c r="D380" i="2"/>
  <c r="D419" i="2"/>
  <c r="D286" i="2"/>
  <c r="D299" i="2"/>
  <c r="D341" i="2"/>
  <c r="D431" i="2"/>
  <c r="D462" i="2"/>
  <c r="D469" i="2"/>
  <c r="D516" i="2"/>
  <c r="D453" i="2"/>
  <c r="D486" i="2"/>
  <c r="D479" i="2" s="1"/>
  <c r="D508" i="2"/>
  <c r="D512" i="2"/>
  <c r="D408" i="2"/>
  <c r="D440" i="2"/>
  <c r="D445" i="2"/>
  <c r="D503" i="2"/>
  <c r="D633" i="2"/>
  <c r="D626" i="2"/>
  <c r="D649" i="2"/>
  <c r="D548" i="2"/>
  <c r="D552" i="2"/>
  <c r="D654" i="2"/>
  <c r="D671" i="2"/>
  <c r="D718" i="2"/>
  <c r="D757" i="2"/>
  <c r="D672" i="2"/>
  <c r="D683" i="2"/>
  <c r="D694" i="2"/>
  <c r="D775" i="2"/>
  <c r="D664" i="2"/>
  <c r="D699" i="2"/>
  <c r="D704" i="2"/>
  <c r="D813" i="2"/>
  <c r="D837" i="2"/>
  <c r="D904" i="2"/>
  <c r="D913" i="2"/>
  <c r="D959" i="2"/>
  <c r="D955" i="2"/>
  <c r="D870" i="2"/>
  <c r="D876" i="2"/>
  <c r="D924" i="2"/>
  <c r="D824" i="2"/>
  <c r="D833" i="2"/>
  <c r="D840" i="2"/>
  <c r="D843" i="2"/>
  <c r="D858" i="2"/>
  <c r="D865" i="2"/>
  <c r="D909" i="2"/>
  <c r="D972" i="2"/>
  <c r="D1000" i="2"/>
  <c r="D1030" i="2"/>
  <c r="D1012" i="2"/>
  <c r="D1073" i="2"/>
  <c r="D1085" i="2"/>
  <c r="D1046" i="2"/>
  <c r="D1088" i="2"/>
  <c r="D1092" i="2"/>
  <c r="D1139" i="2"/>
  <c r="D1159" i="2"/>
  <c r="D1200" i="2"/>
  <c r="D1164" i="2"/>
  <c r="D1193" i="2"/>
  <c r="D1219" i="2"/>
  <c r="D1251" i="2"/>
  <c r="D1225" i="2"/>
  <c r="D1248" i="2"/>
  <c r="D1259" i="2"/>
  <c r="D1302" i="2"/>
  <c r="D1267" i="2"/>
  <c r="D1278" i="2"/>
  <c r="D1292" i="2"/>
  <c r="D1288" i="2" s="1"/>
  <c r="D1330" i="2"/>
  <c r="D1340" i="2"/>
  <c r="D1306" i="2"/>
  <c r="D1361" i="2"/>
  <c r="D496" i="2" l="1"/>
  <c r="D495" i="2" s="1"/>
  <c r="D33" i="2"/>
  <c r="D32" i="2" s="1"/>
  <c r="D366" i="2"/>
  <c r="D1077" i="2"/>
  <c r="D964" i="2"/>
  <c r="D57" i="2"/>
  <c r="D56" i="2" s="1"/>
  <c r="D478" i="2"/>
  <c r="D1218" i="2"/>
  <c r="D652" i="2"/>
  <c r="D322" i="2"/>
  <c r="D195" i="2"/>
  <c r="D55" i="2"/>
  <c r="D1324" i="2"/>
  <c r="D1325" i="2"/>
  <c r="D1247" i="2"/>
  <c r="D944" i="2"/>
  <c r="D1080" i="2"/>
  <c r="D806" i="2"/>
  <c r="D857" i="2"/>
  <c r="D954" i="2"/>
  <c r="D807" i="2"/>
  <c r="D632" i="2"/>
  <c r="D173" i="2"/>
  <c r="D489" i="2"/>
  <c r="D515" i="2"/>
  <c r="D461" i="2"/>
  <c r="D425" i="2"/>
  <c r="D134" i="1"/>
  <c r="D279" i="1"/>
  <c r="D19" i="1"/>
  <c r="D1045" i="2"/>
  <c r="D468" i="2"/>
  <c r="D407" i="2"/>
  <c r="D298" i="2"/>
  <c r="D389" i="2"/>
  <c r="D1266" i="2"/>
  <c r="D1224" i="2"/>
  <c r="D1163" i="2"/>
  <c r="D1199" i="2"/>
  <c r="D754" i="2"/>
  <c r="D648" i="2"/>
  <c r="D333" i="2"/>
  <c r="D49" i="2"/>
  <c r="D212" i="2"/>
  <c r="D174" i="2"/>
  <c r="D13" i="2"/>
  <c r="D92" i="2"/>
  <c r="D135" i="2"/>
  <c r="D112" i="2"/>
  <c r="D76" i="2"/>
  <c r="D76" i="1"/>
  <c r="D65" i="1"/>
  <c r="D42" i="1"/>
  <c r="D296" i="1"/>
  <c r="D266" i="1"/>
  <c r="D1154" i="2"/>
  <c r="D1064" i="2"/>
  <c r="D715" i="2"/>
  <c r="D620" i="2"/>
  <c r="D418" i="2"/>
  <c r="D383" i="2"/>
  <c r="D207" i="1"/>
  <c r="D1277" i="2"/>
  <c r="D949" i="2"/>
  <c r="D447" i="2"/>
  <c r="D1192" i="2"/>
  <c r="D1138" i="2"/>
  <c r="D1029" i="2"/>
  <c r="D963" i="2"/>
  <c r="D903" i="2"/>
  <c r="D875" i="2" s="1"/>
  <c r="D772" i="2"/>
  <c r="D547" i="2"/>
  <c r="D444" i="2"/>
  <c r="D285" i="2"/>
  <c r="D545" i="1"/>
  <c r="D416" i="1"/>
  <c r="D340" i="1"/>
  <c r="D114" i="1"/>
  <c r="D15" i="1"/>
  <c r="D91" i="2" l="1"/>
  <c r="D1060" i="2"/>
  <c r="D133" i="1"/>
  <c r="D514" i="2"/>
  <c r="D110" i="2"/>
  <c r="D835" i="2"/>
  <c r="D608" i="2"/>
  <c r="D14" i="1"/>
  <c r="D327" i="1"/>
  <c r="D382" i="2"/>
  <c r="D1150" i="2"/>
  <c r="D1198" i="2"/>
  <c r="D1079" i="2"/>
  <c r="D194" i="2"/>
  <c r="D272" i="2"/>
  <c r="D31" i="2"/>
  <c r="D417" i="2"/>
  <c r="D64" i="1"/>
  <c r="D647" i="2"/>
  <c r="D105" i="2"/>
  <c r="D406" i="2"/>
  <c r="D1044" i="2"/>
  <c r="D441" i="2"/>
  <c r="D22" i="2"/>
  <c r="D10" i="2" s="1"/>
  <c r="D533" i="2"/>
  <c r="D993" i="2"/>
  <c r="D1028" i="2"/>
  <c r="D295" i="1"/>
  <c r="D467" i="2"/>
  <c r="D460" i="2"/>
  <c r="D713" i="2"/>
  <c r="D943" i="2"/>
  <c r="D310" i="2"/>
  <c r="D992" i="2" l="1"/>
  <c r="D942" i="2"/>
  <c r="D132" i="1"/>
  <c r="D63" i="1"/>
  <c r="D13" i="1" s="1"/>
  <c r="D607" i="2"/>
  <c r="D278" i="1"/>
  <c r="D104" i="2"/>
  <c r="D11" i="1" l="1"/>
  <c r="D12" i="1"/>
  <c r="D277" i="1"/>
  <c r="D1384" i="2"/>
  <c r="D9" i="2"/>
  <c r="D90" i="2"/>
  <c r="D603" i="2" l="1"/>
  <c r="D1383" i="2"/>
  <c r="D605" i="2"/>
  <c r="D276" i="1"/>
  <c r="D275" i="1"/>
  <c r="D1379" i="2" l="1"/>
  <c r="D1010" i="2"/>
  <c r="D940" i="2"/>
  <c r="D939" i="2" l="1"/>
  <c r="D604" i="2"/>
  <c r="D1007" i="2"/>
  <c r="D935" i="2" l="1"/>
  <c r="D598" i="2"/>
</calcChain>
</file>

<file path=xl/sharedStrings.xml><?xml version="1.0" encoding="utf-8"?>
<sst xmlns="http://schemas.openxmlformats.org/spreadsheetml/2006/main" count="3638" uniqueCount="1038">
  <si>
    <t>Unitatea administrativ-teritorială: Municipiul Arad</t>
  </si>
  <si>
    <t>ANEXA 1</t>
  </si>
  <si>
    <t>BUGETUL LOCAL DETALIAT LA VENITURI PE CAPITOLE ŞI SUBCAPITOLE
PE ANUL 2023</t>
  </si>
  <si>
    <t>mii lei</t>
  </si>
  <si>
    <t>Nr. crt.</t>
  </si>
  <si>
    <t>D E N U M I R E A
I N D I C A T O R I L O R</t>
  </si>
  <si>
    <t>Cod indicator</t>
  </si>
  <si>
    <t>PREVEDERI ANUALE</t>
  </si>
  <si>
    <t>Buget an 2023</t>
  </si>
  <si>
    <t>1</t>
  </si>
  <si>
    <t>2</t>
  </si>
  <si>
    <t>3</t>
  </si>
  <si>
    <t>TOTAL VENITURI (cod 00.02+ 00.15+ 00.16+ 00.17+ 45.02+46.02+48.02)</t>
  </si>
  <si>
    <t>00.01</t>
  </si>
  <si>
    <t>VENITURI PROPRII (cod 00.02- 11.02 -37.02 +00.15)</t>
  </si>
  <si>
    <t>49.90</t>
  </si>
  <si>
    <t>I. VENITURI CURENTE (cod 00.03+00.12)</t>
  </si>
  <si>
    <t>00.02</t>
  </si>
  <si>
    <t>A. VENITURI FISCALE (cod 00.04+ 06.02+ 00.09+00.10+00.11)</t>
  </si>
  <si>
    <t>00.03</t>
  </si>
  <si>
    <t>A1. IMPOZIT PE VENIT, PROFIT ŞI CÂŞTIGURI DIN CAPITAL (cod 00.05+00.06 +00.07)</t>
  </si>
  <si>
    <t>00.04</t>
  </si>
  <si>
    <t>A1.1. IMPOZIT PE VENIT, PROFIT ŞI CÂŞTIGURI DIN CAPITAL DE LA PERSOANE JURIDICE (cod 01.02)</t>
  </si>
  <si>
    <t>00.05</t>
  </si>
  <si>
    <t>Impozit pe profit (cod 01.02.01)</t>
  </si>
  <si>
    <t>01.02</t>
  </si>
  <si>
    <r>
      <t xml:space="preserve">Impozit pe profit de la agenţii economici </t>
    </r>
    <r>
      <rPr>
        <i/>
        <vertAlign val="superscript"/>
        <sz val="11"/>
        <rFont val="Book Antiqua"/>
        <family val="1"/>
      </rPr>
      <t>1</t>
    </r>
    <r>
      <rPr>
        <i/>
        <sz val="11"/>
        <rFont val="Book Antiqua"/>
        <family val="1"/>
      </rPr>
      <t xml:space="preserve">)  </t>
    </r>
  </si>
  <si>
    <t>01.02.01</t>
  </si>
  <si>
    <t>A1.2. IMPOZIT PE VENIT, PROFIT, ŞI CÂŞTIGURI DIN CAPITAL DE LA PERSOANE FIZICE (cod 03.02+04.02)</t>
  </si>
  <si>
    <t>00.06</t>
  </si>
  <si>
    <t>Impozit pe venit
(cod 03.02.17+03.02.18)</t>
  </si>
  <si>
    <t>03.02</t>
  </si>
  <si>
    <t>Impozit pe onorariul avocaţilor şi notarilor publici</t>
  </si>
  <si>
    <t>03.02.17</t>
  </si>
  <si>
    <t>Impozitul pe veniturile din transferul proprietăţilor imobiliare din patrimoniul personal</t>
  </si>
  <si>
    <t>03.02.18</t>
  </si>
  <si>
    <t>Cote şi sume defalcate din impozitul pe venit
(cod 04.02.01+04.02.04+04.02.05)</t>
  </si>
  <si>
    <t>04.02</t>
  </si>
  <si>
    <t>Cote defalcate din impozitul pe venit</t>
  </si>
  <si>
    <t>04.02.01</t>
  </si>
  <si>
    <t>Sume alocate din cotele defalcate din impozitul pe venit pentru echilibrarea bugetelor locale</t>
  </si>
  <si>
    <t>04.02.04</t>
  </si>
  <si>
    <t>Sume repartizate din Fondul la dispoziția Consiliului Județean</t>
  </si>
  <si>
    <t>04.02.05</t>
  </si>
  <si>
    <t>Sume repartizate pentru finanțarea instituțiilor de spectacole și concerte</t>
  </si>
  <si>
    <t>04.02.06</t>
  </si>
  <si>
    <t>A1.3. ALTE IMPOZITE PE VENIT, PROFIT ŞI CÂŞTIGURI DIN CAPITAL (cod 05.02)</t>
  </si>
  <si>
    <t>00.07</t>
  </si>
  <si>
    <t>Alte impozite pe venit, profit şi câştiguri din capital (cod 05.02.50)</t>
  </si>
  <si>
    <t>05.02</t>
  </si>
  <si>
    <t xml:space="preserve">Alte impozite pe venit, profit şi câştiguri din capital </t>
  </si>
  <si>
    <t>05.02.50</t>
  </si>
  <si>
    <t>A3. IMPOZITE ŞI TAXE PE PROPRIETATE (cod 07.02)</t>
  </si>
  <si>
    <t>00.09</t>
  </si>
  <si>
    <t>Impozite şi taxe pe proprietate (cod 07.02.01+07.02.02+07.02.03+07.02.50)</t>
  </si>
  <si>
    <t>07.02</t>
  </si>
  <si>
    <t>Impozit şi taxa pe clădiri (cod 07.02.01.01+07.02.01.02)</t>
  </si>
  <si>
    <t>07.02.01</t>
  </si>
  <si>
    <t>Impozit pe clădiri de la persoane fizice *)</t>
  </si>
  <si>
    <t>07.02.01.01</t>
  </si>
  <si>
    <t>Impozit şi taxa pe clădiri de la persoane juridice *)</t>
  </si>
  <si>
    <t>07.02.01.02</t>
  </si>
  <si>
    <t>Impozit şi taxa pe teren (cod 07.02.02.01+07.02.02.02+07.02.02.03)</t>
  </si>
  <si>
    <t>07.02.02</t>
  </si>
  <si>
    <t>Impozit pe terenuri de la persoane fizice *)</t>
  </si>
  <si>
    <t>07.02.02.01</t>
  </si>
  <si>
    <t>Impozit şi taxa pe teren de la persoane juridice *)</t>
  </si>
  <si>
    <t>07.02.02.02</t>
  </si>
  <si>
    <t>Impozitul pe terenul din extravilan *) + Restanţe din anii anteriori din impozitul pe teren agricol</t>
  </si>
  <si>
    <t>07.02.02.03</t>
  </si>
  <si>
    <t xml:space="preserve">Taxe judiciare de timbru şi alte taxe de timbru  </t>
  </si>
  <si>
    <t>07.02.03</t>
  </si>
  <si>
    <t xml:space="preserve">Alte impozite şi taxe pe proprietate </t>
  </si>
  <si>
    <t>07.02.50</t>
  </si>
  <si>
    <t>A4. IMPOZITE ŞI TAXE PE BUNURI ŞI SERVICII (cod 11.02+ 12.02+15.02+16.02)</t>
  </si>
  <si>
    <t>00.10</t>
  </si>
  <si>
    <t>Sume defalcate din TVA (cod 11.02.01+ 11.02.02+ 11.02.05+11.02.06+11.02.07)</t>
  </si>
  <si>
    <t>11.02</t>
  </si>
  <si>
    <t xml:space="preserve">Sume defalcate din taxa pe valoarea adăugată pentru finanţarea cheltuielilor descentralizate la nivelul judeţelor  </t>
  </si>
  <si>
    <t>11.02.01</t>
  </si>
  <si>
    <t>Sume defalcate din taxa pe valoarea adăugată pentru finanţarea cheltuielilor descentralizate la nivelul comunelor, oraşelor, municipiilor, sectoarelor şi Municipiului Bucureşti</t>
  </si>
  <si>
    <t>11.02.02</t>
  </si>
  <si>
    <t xml:space="preserve">Sume defalcate din taxa pe valoarea adăugată pentru drumuri </t>
  </si>
  <si>
    <t>11.02.05</t>
  </si>
  <si>
    <t>Sume defalcate din taxa pe valoarea adăugată pentru echilibrarea bugetelor locale</t>
  </si>
  <si>
    <t>11.02.06</t>
  </si>
  <si>
    <t>Sume defalcate din taxa pe valoarea adăugată pentru finanțarea învățământului particular sau confesional acreditat</t>
  </si>
  <si>
    <t>11.02.09</t>
  </si>
  <si>
    <t>Alte impozite şi taxe generale pe bunuri şi servicii (cod 12.02.07)</t>
  </si>
  <si>
    <t>12.02</t>
  </si>
  <si>
    <t>Taxe hoteliere</t>
  </si>
  <si>
    <t>12.02.07</t>
  </si>
  <si>
    <t>Taxe pe servicii specifice (cod 15.02.01+15.02.50)</t>
  </si>
  <si>
    <t>15.02</t>
  </si>
  <si>
    <t>Impozit pe spectacole</t>
  </si>
  <si>
    <t>15.02.01</t>
  </si>
  <si>
    <t>Alte taxe pe servicii specifice</t>
  </si>
  <si>
    <t>15.02.50</t>
  </si>
  <si>
    <t>Taxe pe utilizarea bunurilor, autorizarea utilizării bunurilor sau pe desfăşurarea de activităţi (cod 16.02.02+ 16.02.03+16.02.50)</t>
  </si>
  <si>
    <t>16.02</t>
  </si>
  <si>
    <t>Impozit pe mijloacele de transport (cod 16.02.02.01+16.02.02.02)</t>
  </si>
  <si>
    <t>16.02.02</t>
  </si>
  <si>
    <t>Impozit pe mijloacele de transport deţinute de persoane fizice *)</t>
  </si>
  <si>
    <t>16.02.02.01</t>
  </si>
  <si>
    <t>Impozit pe mijloacele de transport deţinute de persoane juridice *)</t>
  </si>
  <si>
    <t>16.02.02.02</t>
  </si>
  <si>
    <t>Taxe şi tarife pentru eliberarea de licenţe şi autorizaţii de funcţionare</t>
  </si>
  <si>
    <t>16.02.03</t>
  </si>
  <si>
    <t>Alte taxe pe utilizarea bunurilor, autorizarea utilizării bunurilor sau pe desfăşurarea de activităţi</t>
  </si>
  <si>
    <t>16.02.50</t>
  </si>
  <si>
    <t>A6. ALTE IMPOZITE ŞI TAXE FISCALE (cod 18.02)</t>
  </si>
  <si>
    <t>00.11</t>
  </si>
  <si>
    <t>Alte impozite şi taxe fiscale (cod 18.02.50)</t>
  </si>
  <si>
    <t>18.02</t>
  </si>
  <si>
    <t>Alte impozite şi taxe</t>
  </si>
  <si>
    <t>18.02.50</t>
  </si>
  <si>
    <t>C. VENITURI NEFISCALE (cod 00.13+00.14)</t>
  </si>
  <si>
    <t>00.12</t>
  </si>
  <si>
    <t>C1. VENITURI DIN PROPRIETATE (cod 30.02+31.02)</t>
  </si>
  <si>
    <t>00.13</t>
  </si>
  <si>
    <t>Venituri din proprietate (cod 30.02.01+30.02.05 +30.02.08+30.02.50)</t>
  </si>
  <si>
    <t>30.02</t>
  </si>
  <si>
    <t>Vărsăminte din profitul net al regiilor autonome</t>
  </si>
  <si>
    <t>30.02.01</t>
  </si>
  <si>
    <t>Venituri din concesiuni şi închirieri (cod 30.02.05.01+30.02.05.30)</t>
  </si>
  <si>
    <t>30.02.05</t>
  </si>
  <si>
    <t>Redevențe miniere</t>
  </si>
  <si>
    <t>30.02.05.01</t>
  </si>
  <si>
    <t>Alte venituri din concesiuni şi închirieri de către instituţiile publice</t>
  </si>
  <si>
    <t>30.02.05.30</t>
  </si>
  <si>
    <t>Venituri din dividende (cod 30.02.08.02+30.02.08.03)</t>
  </si>
  <si>
    <t>30.02.08</t>
  </si>
  <si>
    <t>Venituri din dividende de la alţi plătitori *)</t>
  </si>
  <si>
    <t>30.02.08.02</t>
  </si>
  <si>
    <t>Dividende de la societăţile şi companiile naţionale şi societăţile cu capital majoritar de stat *)</t>
  </si>
  <si>
    <t>30.02.08.03</t>
  </si>
  <si>
    <t>Alte venituri din proprietate</t>
  </si>
  <si>
    <t>30.02.50</t>
  </si>
  <si>
    <t>Venituri din dobânzi
(cod 31.02.03)</t>
  </si>
  <si>
    <t>31.02</t>
  </si>
  <si>
    <t>Alte venituri din dobânzi</t>
  </si>
  <si>
    <t>31.02.03</t>
  </si>
  <si>
    <t>C2. VÂNZĂRI DE BUNURI ŞI SERVICII (cod 33.02+34.02 +35.02+36.02+37.02)</t>
  </si>
  <si>
    <t>00.14</t>
  </si>
  <si>
    <t>Venituri din prestări de servicii şi alte activităţi (cod 33.02.08+ 33.02.10+33.02.12 +33.02.24+33.02.27 +33.02.28+33.02.50)</t>
  </si>
  <si>
    <t>33.02</t>
  </si>
  <si>
    <t>Venituri din prestări de servicii</t>
  </si>
  <si>
    <t>33.02.08</t>
  </si>
  <si>
    <t>Contribuţia părinţilor sau susţinătorilor legali pentru întreţinerea copiilor în creşe</t>
  </si>
  <si>
    <t>33.02.10</t>
  </si>
  <si>
    <t>Contribuţia persoanelor beneficiare ale cantinelor de ajutor social</t>
  </si>
  <si>
    <t>33.02.12</t>
  </si>
  <si>
    <t>Contribuţia de întreținere a persoanelor asistate</t>
  </si>
  <si>
    <t>33.02.13</t>
  </si>
  <si>
    <t>Taxe din activităţi cadastrale şi agricultură</t>
  </si>
  <si>
    <t>33.02.24</t>
  </si>
  <si>
    <t>Contribuţia lunară a părinţilor pentru întreţinerea copiilor în unităţile de protecţie socială</t>
  </si>
  <si>
    <t>33.02.27</t>
  </si>
  <si>
    <t>Venituri din recuperarea cheltuielilor de judecată, imputaţii şi despăgubiri</t>
  </si>
  <si>
    <t>33.02.28</t>
  </si>
  <si>
    <t>Alte venituri din prestări de servicii şi alte activităţi</t>
  </si>
  <si>
    <t>33.02.50</t>
  </si>
  <si>
    <t>Venituri din taxe administrative, eliberări permise (cod 34.02.02+34.02.50)</t>
  </si>
  <si>
    <t>34.02</t>
  </si>
  <si>
    <t>Taxe extrajudiciare de timbru</t>
  </si>
  <si>
    <t>34.02.02</t>
  </si>
  <si>
    <t>Alte venituri din taxe administrative, eliberări permise</t>
  </si>
  <si>
    <t>34.02.50</t>
  </si>
  <si>
    <t>Amenzi, penalităţi şi confiscări
(cod 35.02.01 la 35.02.03+35.02.50)</t>
  </si>
  <si>
    <t>35.02</t>
  </si>
  <si>
    <t>Venituri din amenzi şi alte sancţiuni aplicate potrivit dispoziţiilor legale (cod 35.02.01.02)</t>
  </si>
  <si>
    <t>35.02.01</t>
  </si>
  <si>
    <t>Venituri din amenzi şi alte sancţiuni aplicate de către alte instituţii de specialitate</t>
  </si>
  <si>
    <t>35.02.01.02</t>
  </si>
  <si>
    <t>Penalităţi pentru nedepunerea sau depunerea cu întârziere a declaraţiei de impozite şi taxe</t>
  </si>
  <si>
    <t>35.02.02</t>
  </si>
  <si>
    <t>Încasări din valorificarea bunurilor confiscate, abandonate şi alte sume constatate odată cu confiscarea potrivit legii</t>
  </si>
  <si>
    <t>35.02.03</t>
  </si>
  <si>
    <t>35.02.03.01</t>
  </si>
  <si>
    <t>Alte amenzi, penalităţi şi confiscări</t>
  </si>
  <si>
    <t>35.02.50</t>
  </si>
  <si>
    <t>Diverse venituri (cod 36.02.01+ 36.02.05 +36.02.06+ 36.02.07+ 36.02.11+ 36.02.14+ 36.02.22+ 36.02.23+36.02.31+ 36.02.50)</t>
  </si>
  <si>
    <t>36.02</t>
  </si>
  <si>
    <t>Venituri din aplicarea prescripţiei extinctive</t>
  </si>
  <si>
    <t>36.02.01</t>
  </si>
  <si>
    <t>36.02.01.01</t>
  </si>
  <si>
    <t xml:space="preserve">Vărsăminte din veniturile şi/sau disponibilităţile instituţiilor publice </t>
  </si>
  <si>
    <t>36.02.05</t>
  </si>
  <si>
    <t>Taxe speciale</t>
  </si>
  <si>
    <t>36.02.06</t>
  </si>
  <si>
    <t>Vărsăminte din amortizarea mijloacelor fixe</t>
  </si>
  <si>
    <t>36.02.07</t>
  </si>
  <si>
    <t>Venituri din ajutoare de stat recuperate</t>
  </si>
  <si>
    <t>36.02.11</t>
  </si>
  <si>
    <t>Venituri din recuperarea cheltuielilor efectuate în cursul procesului de executare silită</t>
  </si>
  <si>
    <t>36.02.14</t>
  </si>
  <si>
    <t>Venituri din restituirea sumelor alocate pentru reducerea riscului seismic</t>
  </si>
  <si>
    <t>36.02.22</t>
  </si>
  <si>
    <t>Taxe de reabilitare termică</t>
  </si>
  <si>
    <t>36.02.23</t>
  </si>
  <si>
    <t>Contribuția asociației de proprietari pentru lucrările de reabilitare termică</t>
  </si>
  <si>
    <t>36.02.31</t>
  </si>
  <si>
    <t>Alte venituri</t>
  </si>
  <si>
    <t>36.02.50</t>
  </si>
  <si>
    <t>Transferuri voluntare, altele decât subvenţiile (cod 37.02.01+37.02.03+ 37.02.04+37.02.05+37.02.50)</t>
  </si>
  <si>
    <t>37.02</t>
  </si>
  <si>
    <t>Donaţii şi sponsorizări</t>
  </si>
  <si>
    <t>37.02.01</t>
  </si>
  <si>
    <t>Vărsăminte din secţiunea de funcţionare pentru finanţarea secţiunii de dezvoltare a bugetului local</t>
  </si>
  <si>
    <t>37.02.03</t>
  </si>
  <si>
    <t xml:space="preserve">Vărsăminte din secţiunea de funcţionare </t>
  </si>
  <si>
    <t>37.02.04</t>
  </si>
  <si>
    <t>Sume primite din Fondul de Solidaritate al Uniunii Europene</t>
  </si>
  <si>
    <t>37.02.05</t>
  </si>
  <si>
    <t>Alte transferuri voluntare</t>
  </si>
  <si>
    <t>37.02.50</t>
  </si>
  <si>
    <t>II. VENITURI DIN CAPITAL (cod 39.02)</t>
  </si>
  <si>
    <t>00.15</t>
  </si>
  <si>
    <t>Venituri din valorificarea unor bunuri (cod 39.02.01+39.02.03 +39.02.04+39.02.07+39.02.10)</t>
  </si>
  <si>
    <t>39.02</t>
  </si>
  <si>
    <t>Venituri din valorificarea unor bunuri ale instituţiilor publice</t>
  </si>
  <si>
    <t>39.02.01</t>
  </si>
  <si>
    <t>Venituri din vânzarea locuinţelor construite din fondurile statului</t>
  </si>
  <si>
    <t>39.02.03</t>
  </si>
  <si>
    <t>Venituri din privatizare</t>
  </si>
  <si>
    <t>39.02.04</t>
  </si>
  <si>
    <t>Venituri din vânzarea unor bunuri aparţinând domeniului privat al statului sau al unităţilor administrativ-teritoriale</t>
  </si>
  <si>
    <t>39.02.07</t>
  </si>
  <si>
    <t>Depozite speciale pentru construcţii de locuinţe</t>
  </si>
  <si>
    <t>39.02.10</t>
  </si>
  <si>
    <t>III. OPERAŢIUNI FINANCIARE (cod 40.02)</t>
  </si>
  <si>
    <t>00.16</t>
  </si>
  <si>
    <t>Încasări din rambursarea împrumuturilor acordate (cod 40.02.06+ 40.02.07+ 40.02.10+ 40.02.11+40.02.13 +40.02.14+ 40.02.16+ 40.02.50)</t>
  </si>
  <si>
    <t>40.02</t>
  </si>
  <si>
    <t>Încasări din rambursarea împrumuturilor pentru înfiinţarea unor instituţii şi servicii publice de interes local sau a unor activităţi finanţate integral din venituri proprii</t>
  </si>
  <si>
    <t>40.02.06</t>
  </si>
  <si>
    <t>Încasări din rambursarea microcreditelor de la persoane fizice şi juridice</t>
  </si>
  <si>
    <t>40.02.07</t>
  </si>
  <si>
    <t>Împrumuturi temporare din trezoreria statului</t>
  </si>
  <si>
    <t>40.02.10</t>
  </si>
  <si>
    <t>Sume din excedentul anului precedent pentru acoperirea golurilor temporare de casă ale secţiunii de funcţionare</t>
  </si>
  <si>
    <t>40.02.11</t>
  </si>
  <si>
    <t>Sume din excedentul anului precedent pentru acoperirea golurilor temporare de casă ale secţiunii de dezvoltare</t>
  </si>
  <si>
    <t>40.02.13</t>
  </si>
  <si>
    <t>Sume din excedentul bugetului local pentru finanţarea cheltuielilor secţiunii de dezvoltare</t>
  </si>
  <si>
    <t>40.02.14</t>
  </si>
  <si>
    <t xml:space="preserve">Sume primite în cadrul mecanismului decontării cererilor de plată *) </t>
  </si>
  <si>
    <t>40.02.16</t>
  </si>
  <si>
    <t>Sume din excedentul bugetului local utilizate pentru finanțarea cheltuielilor secţiunii de funcţionare</t>
  </si>
  <si>
    <t>40.02.18</t>
  </si>
  <si>
    <t>Încasări din rambursarea altor împrumuturi acordate</t>
  </si>
  <si>
    <t>40.02.50</t>
  </si>
  <si>
    <t>IV. SUBVENŢII (cod 00.18)</t>
  </si>
  <si>
    <t>00.17</t>
  </si>
  <si>
    <t>SUBVENŢII DE LA ALTE NIVELE ALE ADMINISTRAŢIEI PUBLICE (cod 42.02+43.02)</t>
  </si>
  <si>
    <t>00.18</t>
  </si>
  <si>
    <t>Subvenţii de la bugetul de stat (cod 42.02.01+42.02.05+42.02.10+42.02.12 la 42.02.21+ 42.02.28+ 42.02.29+42.02.32 la 42.02.36+42.02.40 la 42.02.42+42.02.44 la 42.02.46+ 42.02.51+42.02.52+ 42.02.54+ 42.02.55+ 42.02.62 la 42.02.66+42.02.69+42.02.80)</t>
  </si>
  <si>
    <t>42.02</t>
  </si>
  <si>
    <t>Programul Termoficare (cod 42.02.01.01+42.02.01.02)</t>
  </si>
  <si>
    <t>42.02.01</t>
  </si>
  <si>
    <t>Sume alocate de la bugetul de stat pentru Programul Termoficare</t>
  </si>
  <si>
    <t>42.02.01.01</t>
  </si>
  <si>
    <t>Sume alocate pentru Programul Termoficare din sumele obținute din vânzarea certificatelor de emisii de gaze cu efect de seră</t>
  </si>
  <si>
    <t>42.02.01.02</t>
  </si>
  <si>
    <t>Planuri şi regulamente de urbanism</t>
  </si>
  <si>
    <t>42.02.05</t>
  </si>
  <si>
    <t>Finanţarea acţiunilor privind reducerea riscului seismic al construcţiilor existente cu destinaţie de locuinţă</t>
  </si>
  <si>
    <t>42.02.10</t>
  </si>
  <si>
    <t>Subvenţii pentru reabilitarea termică a clădirilor de locuit</t>
  </si>
  <si>
    <t>42.02.12</t>
  </si>
  <si>
    <t>Subvenţii pentru finanţarea programelor multianuale prioritare de mediu şi gospodărire a apelor</t>
  </si>
  <si>
    <t>42.02.13</t>
  </si>
  <si>
    <t>Finanţarea unor cheltuieli de capital ale unităţilor de învăţământ preuniversitar</t>
  </si>
  <si>
    <t>42.02.14</t>
  </si>
  <si>
    <t>Subvenţii primite din Fondul Naţional de Dezvoltare</t>
  </si>
  <si>
    <t>42.02.15</t>
  </si>
  <si>
    <t>Subvenţii de la bugetul de stat către bugetele locale pentru finanţarea investiţiilor în sănătate (cod 42.02.16.01+ 42.02.16.02 +42.02.16.03)</t>
  </si>
  <si>
    <t>42.02.16</t>
  </si>
  <si>
    <t>Subvenţii de la bugetul de stat către bugetele locale pentru finanţarea aparaturii medicale şi echipamentelor de comunicaţii în urgenţă în sănătate</t>
  </si>
  <si>
    <t>42.02.16.01</t>
  </si>
  <si>
    <t>Subvenţii de la bugetul de stat către bugetele locale pentru finanţarea reparaţiilor capitale în sănătate</t>
  </si>
  <si>
    <t>42.02.16.02</t>
  </si>
  <si>
    <t>Subvenţii de la bugetul de stat către bugetele locale pentru finanţarea altor investiţii în sănătate</t>
  </si>
  <si>
    <t>42.02.16.03</t>
  </si>
  <si>
    <t>Subvenţii pentru finalizarea lucrărilor de construcţie a aşezămintelor culturale</t>
  </si>
  <si>
    <t>42.02.17</t>
  </si>
  <si>
    <t>Subvenţii din veniturile proprii ale Ministerului Sănătăţii către bugetele locale pentru finanţarea investiţiilor în sănătate
(cod 42.02.18.01+42.02.18.02+48.02.18.03)</t>
  </si>
  <si>
    <t>42.02.18</t>
  </si>
  <si>
    <t>Subvenţii din veniturile proprii ale Ministerului Sănătăţii către bugetele locale pentru finanţarea aparaturii medicale şi echipamentelor de comunicaţii în urgenţă în sănătate</t>
  </si>
  <si>
    <t>42.02.18.01</t>
  </si>
  <si>
    <t>Subvenţii din veniturile proprii ale Ministerului Sănătăţii către bugetele locale pentru finanţarea reparaţiilor capitale în sănătate</t>
  </si>
  <si>
    <t>42.02.18.02</t>
  </si>
  <si>
    <t>Subvenţii din veniturile proprii ale Ministerului Sănătăţii către bugetele locale pentru finanţarea altor investiţii în sănătate</t>
  </si>
  <si>
    <t>42.02.18.03</t>
  </si>
  <si>
    <t>Subvenţii către bugetele locale pentru finanţarea programului multianual de asistenţă tehnică pentru pregătirea proiectelor de investiţii publice finanţate prin Programul operaţional regional 2007-2013</t>
  </si>
  <si>
    <t>42.02.19</t>
  </si>
  <si>
    <t>Subvenţii de la bugetul de stat către bugetele locale necesare susţinerii derulării proiectelor finanţate din fonduri externe nerambursabile (FEN) postaderare</t>
  </si>
  <si>
    <t>42.02.20</t>
  </si>
  <si>
    <t>Finanţarea drepturilor acordate persoanelor cu handicap</t>
  </si>
  <si>
    <t>42.02.21</t>
  </si>
  <si>
    <t>Subvenţii primite din Fondul de Intervenţie</t>
  </si>
  <si>
    <t>42.02.28</t>
  </si>
  <si>
    <t>Finanţarea lucrărilor de cadastru imobiliar</t>
  </si>
  <si>
    <t>42.02.29</t>
  </si>
  <si>
    <t>Subvenţii pentru compensarea creşterilor neprevizionate ale preţurilor la combustibili</t>
  </si>
  <si>
    <t>42.02.32</t>
  </si>
  <si>
    <t>Sprijin financiar la constituirea familiei - restanţe din anii precedenţi</t>
  </si>
  <si>
    <t>42.02.33</t>
  </si>
  <si>
    <t>Subvenţii pentru acordarea ajutorului pentru încălzirea locuinţei cu lemne, cărbuni, combustibili petrolieri</t>
  </si>
  <si>
    <t>42.02.34</t>
  </si>
  <si>
    <t>Subvenţii din bugetul de stat pentru finanţarea unităţilor de asistenţă medico-sociale</t>
  </si>
  <si>
    <t>42.02.35</t>
  </si>
  <si>
    <t>Subvenţii pentru acordarea trusoului pentru nou-născuţi - restanţe din anii precedenţi</t>
  </si>
  <si>
    <t>42.02.36</t>
  </si>
  <si>
    <t>Subvenţii de la bugetul de stat către bugetele locale pentru realizarea obiectivelor de investiţii în turism</t>
  </si>
  <si>
    <t>42.02.40</t>
  </si>
  <si>
    <t>Subvenţii din bugetul de stat pentru finanţarea sănătăţii</t>
  </si>
  <si>
    <t>42.02.41</t>
  </si>
  <si>
    <t>Sume primite de administraţiile locale în cadrul programelor FEGA implementate de APIA</t>
  </si>
  <si>
    <t>42.02.42</t>
  </si>
  <si>
    <t>Subvenţii din bugetul de stat pentru finanţarea camerelor agricole</t>
  </si>
  <si>
    <t>42.02.44</t>
  </si>
  <si>
    <t>Sume primite de administraţiile locale în cadrul programelor finanţate din Fondul Social European</t>
  </si>
  <si>
    <t>42.02.45</t>
  </si>
  <si>
    <t>Subvenţii de la bugetul de stat către bugetele locale pentru achitarea obligaţiilor restante către furnizorii de energie termică şi ale centralelor de termoficare</t>
  </si>
  <si>
    <t>42.02.46</t>
  </si>
  <si>
    <t>Subvenţii primite de la bugetul de stat pentru finanţarea unor programe de interes naţional (cod 42.02.51.01+ 42.02.51.02)</t>
  </si>
  <si>
    <t>42.02.51</t>
  </si>
  <si>
    <t>Subvenţii primite de la bugetul de stat pentru finanţarea unor programe de interes naţional, destinate secţiunii de funcţionare a bugetului local</t>
  </si>
  <si>
    <t>42.02.51.01</t>
  </si>
  <si>
    <t>Subvenţii primite de la bugetul de stat pentru finanţarea unor programe de interes naţional, destinate secţiunii de dezvoltare a bugetului local</t>
  </si>
  <si>
    <t>42.02.51.02</t>
  </si>
  <si>
    <t>Subvenţii primite de la bugetul de stat pentru finanţarea investiţiilor pentru instituţii publice de asistenţă socială şi unităţi de asistenţă medico-sociale</t>
  </si>
  <si>
    <t>42.02.52</t>
  </si>
  <si>
    <t>Subvenţii pentru sprijinirea construirii de locuinţe</t>
  </si>
  <si>
    <t>42.02.54</t>
  </si>
  <si>
    <t>Subvenţii pentru finanţarea locuinţelor sociale</t>
  </si>
  <si>
    <t>42.02.55</t>
  </si>
  <si>
    <t>Sume alocate din bugetul de stat aferente corecţiilor financiare</t>
  </si>
  <si>
    <t>42.02.62</t>
  </si>
  <si>
    <t>Subvenții de la bugetul de stat pentru finanțarea unor cheltuieli urgente și plata arieratelor (cod 42.02.63.01+42.02.63.02)</t>
  </si>
  <si>
    <t>42.02.63</t>
  </si>
  <si>
    <t>Subvenţii de la bugetul de stat pentru finanțarea unor cheltuieli urgente și plata arieratelor, destinate secţiunii de funcţionare</t>
  </si>
  <si>
    <t>42.02.63.01</t>
  </si>
  <si>
    <t>Subvenţii de la bugetul de stat pentru finanțarea unor cheltuieli urgente și plata arieratelor, destinate secţiunii de dezvoltare</t>
  </si>
  <si>
    <t>42.02.63.02</t>
  </si>
  <si>
    <t>Subvenţii de la bugetul de stat pentru finanţarea cheltuielilor urgente specifice sezonului rece, destinate secţiunii de funcţionare</t>
  </si>
  <si>
    <t>42.02.64</t>
  </si>
  <si>
    <t>Finanţarea Programului Naţional de Dezvoltare Locală</t>
  </si>
  <si>
    <t>42.02.65</t>
  </si>
  <si>
    <t>Subvenţii din bugetul de stat alocate conform contractelor încheiate cu direcțiile de sănătate publică</t>
  </si>
  <si>
    <t>42.02.66</t>
  </si>
  <si>
    <t>Subvenţii de la bugetul de stat către bugetele locale necesare susţinerii derulării proiectelor finanţate din fonduri externe nerambursabile (FEN) postaderare aferente perioadei de programare 2014-2020</t>
  </si>
  <si>
    <t>42.02.69</t>
  </si>
  <si>
    <t>Subvenții pentru finanțarea liceelor tehnologice cu profil preponderent agricol (cod 42.02.79.01+42.02.79.02)</t>
  </si>
  <si>
    <t>42.02.79</t>
  </si>
  <si>
    <t>Subvenții pentru finanțarea liceelor tehnologice cu profil preponderent agricol, pentru sectiunea de funcționare</t>
  </si>
  <si>
    <t>42.02.79.01</t>
  </si>
  <si>
    <t>Subvenții pentru finanțarea liceelor tehnologice cu profil preponderent agricol, pentru sectiunea de dezvoltare</t>
  </si>
  <si>
    <t>42.02.79.02</t>
  </si>
  <si>
    <t>Subvenţii de la bugetul de stat pentru decontarea cheltuielilor pentru carantină</t>
  </si>
  <si>
    <t>42.02.80</t>
  </si>
  <si>
    <t>Sume alocate pentru stimulentul de risc</t>
  </si>
  <si>
    <t>42.02.82</t>
  </si>
  <si>
    <t>Subvenții de la bugetul de stat către bugetele locale pentru Programul național de investiții „Anghel Saligny”</t>
  </si>
  <si>
    <t>42.02.87</t>
  </si>
  <si>
    <t>Alocări de sume din PNRR aferente asistenței financiare nerambursabile ( cod 42.02.88 01 la 42.02.88.03)</t>
  </si>
  <si>
    <t>42.02.88</t>
  </si>
  <si>
    <t>Fonduri europene nerambursabile</t>
  </si>
  <si>
    <t>42.02.88.01</t>
  </si>
  <si>
    <t>Finantare publica naționala</t>
  </si>
  <si>
    <t>42.02.88.02</t>
  </si>
  <si>
    <t>Sume aferente TVA</t>
  </si>
  <si>
    <t>42.02.88.03</t>
  </si>
  <si>
    <t>Alocări de sume din PNRR aferente componentei împrumuturi ( cod 42.02.89.01 la 42.02.89.03)</t>
  </si>
  <si>
    <t>42.02.89</t>
  </si>
  <si>
    <t>Fonduri din împrumut rambursabil</t>
  </si>
  <si>
    <t>42.02.89.01</t>
  </si>
  <si>
    <t>42.02.89.02</t>
  </si>
  <si>
    <t>42.02.89.03</t>
  </si>
  <si>
    <t>Subvenţii de la alte administraţii (cod 43.02.01 +43.02.04+ 43.02.07 +43.02.08+43.02.20+43.02.23+43.02.30+43.02.41)</t>
  </si>
  <si>
    <t>43.02</t>
  </si>
  <si>
    <t>Subvenţii primite de la bugetele consiliilor judeţene pentru protecţia copilului</t>
  </si>
  <si>
    <t>43.02.01</t>
  </si>
  <si>
    <t>Subvenţii de la bugetul asigurărilor pentru şomaj către bugetele locale, pentru finanţarea programelor pentru ocuparea temporară a forţei de muncă şi subvenţionarea locurilor de muncă</t>
  </si>
  <si>
    <t>43.02.04</t>
  </si>
  <si>
    <t>Subvenţii primite de la alte bugete locale pentru instituţiile de asistenţă socială pentru persoanele cu handicap</t>
  </si>
  <si>
    <t>43.02.07</t>
  </si>
  <si>
    <t>Subvenţii primite de la bugetele consiliilor locale şi judeţene pentru ajutoare în situaţii de extremă dificultate</t>
  </si>
  <si>
    <t>43.02.08</t>
  </si>
  <si>
    <t>Alte subvenţii primite de la administraţia centrală pentru finanţarea unor activităţi</t>
  </si>
  <si>
    <t>43.02.20</t>
  </si>
  <si>
    <t>Subvenţii primite din bugetul judeţului pentru clasele de învăţământ special organizate în cadrul unităţilor de învăţământ de masă</t>
  </si>
  <si>
    <t>43.02.23</t>
  </si>
  <si>
    <t>Sume primite de la bugetul judeţului pentru plata drepturilor de care beneficiază copiii cu cerințe educaționale speciale integrați în învăţământul de masă</t>
  </si>
  <si>
    <t>43.02.30</t>
  </si>
  <si>
    <t>Sume alocate din bugetul ANCPI pentru finanțarea lucrărilor de înregistrare sistematică din cadrul Programului național de cadastru și carte funciară</t>
  </si>
  <si>
    <t>43.02.34</t>
  </si>
  <si>
    <t>Sume alocate pentru cheltuielile cu alocația de hrană și cu indemnizația de cazare pentru personalul din serviciile sociale publice aflat în izolare preventivă la locul de muncă</t>
  </si>
  <si>
    <t>43.02.41</t>
  </si>
  <si>
    <t>Sume primite de la UE/alţi donatori în contul plăţilor efectuate şi prefinanţări (cod 45.02.01 la 45.02.05 +45.02.07+45.02.08+45.02.15 la 45.02.21)</t>
  </si>
  <si>
    <t>45.02</t>
  </si>
  <si>
    <t>Fondul European de Dezvoltare Regională
(cod 45.02.01.01+45.02.01.02+45.02.01.03) *)</t>
  </si>
  <si>
    <t>45.02.01</t>
  </si>
  <si>
    <t>Sume primite în contul plăţilor efectuate în anul curent</t>
  </si>
  <si>
    <t>45.02.01.01</t>
  </si>
  <si>
    <t>Sume primite în contul plăţilor efectuate în anii anteriori</t>
  </si>
  <si>
    <t>45.02.01.02</t>
  </si>
  <si>
    <t>Prefinanţare</t>
  </si>
  <si>
    <t>45.02.01.03</t>
  </si>
  <si>
    <t>Corecții financiare</t>
  </si>
  <si>
    <t>45.02.01.04</t>
  </si>
  <si>
    <t>Fondul Social European (cod 45.02.02.01+ 45.02.02.02+ 45.02.02.03) *)</t>
  </si>
  <si>
    <t>45.02.02</t>
  </si>
  <si>
    <t>45.02.02.01</t>
  </si>
  <si>
    <t>45.02.02.02</t>
  </si>
  <si>
    <t>45.02.02.03</t>
  </si>
  <si>
    <t>Fondul de Coeziune (cod 45.02.03.01+ 45.02.03.02+ 45.02.03.03) *)</t>
  </si>
  <si>
    <t>45.02.03</t>
  </si>
  <si>
    <t>45.02.03.01</t>
  </si>
  <si>
    <t>45.02.03.02</t>
  </si>
  <si>
    <t>45.02.03.03</t>
  </si>
  <si>
    <t>Fondul European Agricol de Dezvoltare Rurală (cod 45.02.04.01+45.02.04.02+ 45.02.04.03) *)</t>
  </si>
  <si>
    <t>45.02.04</t>
  </si>
  <si>
    <t>45.02.04.01</t>
  </si>
  <si>
    <t>45.02.04.02</t>
  </si>
  <si>
    <t>45.02.04.03</t>
  </si>
  <si>
    <t>Fondul European pentru Pescuit (cod 45.02.05.01+ 45.02.05.02+ 45.02.05.03) *)</t>
  </si>
  <si>
    <t>45.02.05</t>
  </si>
  <si>
    <t>45.02.05.01</t>
  </si>
  <si>
    <t>45.02.05.02</t>
  </si>
  <si>
    <t>45.02.05.03</t>
  </si>
  <si>
    <t>Instrumentul de Asistenţă pentru Preaderare (cod 45.02.07.01+ 45.02.07.02 +45.02.07.03) *)</t>
  </si>
  <si>
    <t>45.02.07</t>
  </si>
  <si>
    <t>45.02.07.01</t>
  </si>
  <si>
    <t>45.02.07.02</t>
  </si>
  <si>
    <t>45.02.07.03</t>
  </si>
  <si>
    <t>Instrumentul European de Vecinătate şi Parteneriat (cod 45.02.08.01+ 45.02.08.02+45.02.08.03) *)</t>
  </si>
  <si>
    <t>45.02.08</t>
  </si>
  <si>
    <t>45.02.08.01</t>
  </si>
  <si>
    <t>45.02.08.02</t>
  </si>
  <si>
    <t>45.02.08.03</t>
  </si>
  <si>
    <t>Programe comunitare finanţate în perioada 2007-2013 (cod 45.02.15.01 +45.02.15.02 +45.02.15.03) *)</t>
  </si>
  <si>
    <t>45.02.15</t>
  </si>
  <si>
    <t>45.02.15.01</t>
  </si>
  <si>
    <t>45.02.15.02</t>
  </si>
  <si>
    <t>45.02.15.03</t>
  </si>
  <si>
    <t>Alte facilităţi şi instrumente postaderare (cod 45.02.16.01+ 45.02.16.02+45.02.16.03) *)</t>
  </si>
  <si>
    <t>45.02.16</t>
  </si>
  <si>
    <t>45.02.16.01</t>
  </si>
  <si>
    <t>45.02.16.02</t>
  </si>
  <si>
    <t>45.02.16.03</t>
  </si>
  <si>
    <t>Mecanismul financiar SEE (cod 45.02.17.01+ 45.02.17.02+45.02.17.03) *)</t>
  </si>
  <si>
    <t>45.02.17</t>
  </si>
  <si>
    <t>45.02.17.01</t>
  </si>
  <si>
    <t>45.02.17.02</t>
  </si>
  <si>
    <t>Sume primite în avans</t>
  </si>
  <si>
    <t>45.02.17.03</t>
  </si>
  <si>
    <t>Mecanismul financiar norvegian (cod 45.02.18.01+45.02.18.02+45.02.18.03) *)</t>
  </si>
  <si>
    <t>45.02.18</t>
  </si>
  <si>
    <t>45.02.18.01</t>
  </si>
  <si>
    <t>45.02.18.02</t>
  </si>
  <si>
    <t>45.02.18.03</t>
  </si>
  <si>
    <t>Programul de cooperare elveţiano-român vizând reducerea disparităţilor economice şi sociale în cadrul Uniunii Europene extinse
(cod 45.02.19.01+45.02.19.02) *)</t>
  </si>
  <si>
    <t>45.02.19</t>
  </si>
  <si>
    <t>45.02.19.01</t>
  </si>
  <si>
    <t>45.02.19.02</t>
  </si>
  <si>
    <t>Asistenţă tehnică pentru mecanismele financiare SEE (cod 45.02.20.01+45.02.20.02+45.02.20.03) *)</t>
  </si>
  <si>
    <t>45.02.20</t>
  </si>
  <si>
    <t>45.02.20.01</t>
  </si>
  <si>
    <t>45.02.20.02</t>
  </si>
  <si>
    <t>45.02.20.03</t>
  </si>
  <si>
    <t>Fondul naţional pentru relaţii bilaterale aferent mecanismelor financiare SEE (cod 45.02.21.01+45.02.21.02+45.02.21.03) *)</t>
  </si>
  <si>
    <t>45.02.21</t>
  </si>
  <si>
    <t>45.02.21.01</t>
  </si>
  <si>
    <t>45.02.21.02</t>
  </si>
  <si>
    <t>45.02.21.03</t>
  </si>
  <si>
    <t>Alte sume primite de la UE (cod 46.02.04)</t>
  </si>
  <si>
    <t>46.02</t>
  </si>
  <si>
    <t>Alte sume primite din fonduri de la Uniunea Europeană pentru programele operaționale finanțate din cadrul financiar 2014-2020</t>
  </si>
  <si>
    <t>46.02.04</t>
  </si>
  <si>
    <t>Sume primite de la UE/alti donatori in contul platilor efectuate si prefinantari aferente cadrului financiar 2014-2020 (cod 48.02.01+48.02.02)</t>
  </si>
  <si>
    <t>48.02</t>
  </si>
  <si>
    <t>Fondul European de Dezvoltare Regională
(cod 48.02.01.01+48.02.01.02+48.02.01.03) *)</t>
  </si>
  <si>
    <t>48.02.01</t>
  </si>
  <si>
    <t>48.02.01.01</t>
  </si>
  <si>
    <t>48.02.01.02</t>
  </si>
  <si>
    <t>48.02.01.03</t>
  </si>
  <si>
    <t xml:space="preserve">Fondul Social European (FSE)  (cod 48.02.02.01+48.02.02.02+48.02.02.03) </t>
  </si>
  <si>
    <t>48.02.02</t>
  </si>
  <si>
    <t>48.02.02.01</t>
  </si>
  <si>
    <t>48.02.02.02</t>
  </si>
  <si>
    <t>48.02.02.03</t>
  </si>
  <si>
    <t>VENITURILE SECŢIUNII DE FUNCŢIONARE (cod 00.02 +00.16 +00.17) - TOTAL</t>
  </si>
  <si>
    <t>00.01 SF</t>
  </si>
  <si>
    <t>VENITURI PROPRII
(cod 00.02-11.02-37.02)</t>
  </si>
  <si>
    <t>A. VENITURI FISCALE
(cod 00.04+00.09+00.10+00.11)</t>
  </si>
  <si>
    <t>A1. IMPOZIT PE VENIT, PROFIT ŞI CÂŞTIGURI DIN CAPITAL
(cod 00.05+00.06+00.07)</t>
  </si>
  <si>
    <t>A1.2. IMPOZIT PE VENIT, PROFIT, ŞI CÂŞTIGURI DIN CAPITAL DE LA PERSOANE FIZICE
(cod 03.02+04.02)</t>
  </si>
  <si>
    <t>Cote şi sume defalcate din impozitul pe venit (cod 04.02.01+04.02.04+04.02.05)</t>
  </si>
  <si>
    <t>A1.3. ALTE IMPOZITE PE VENIT, PROFIT ŞI CÂŞTIGURI DIN CAPITAL
(cod 05.02)</t>
  </si>
  <si>
    <t>Alte impozite pe venit, profit şi câştiguri din capital
(cod 05.02.50)</t>
  </si>
  <si>
    <t>Impozite şi taxe pe proprietate (cod 07.02.01+ 07.02.02+07.02.03+07.02.50)</t>
  </si>
  <si>
    <t>A4. IMPOZITE ŞI TAXE PE BUNURI ŞI SERVICII (cod 11.02+ 12.02+ 15.02+ 16.02)</t>
  </si>
  <si>
    <t>Sume defalcate din TVA (cod 11.02.01+11.02.02+11.02.05+11.02.06)</t>
  </si>
  <si>
    <t xml:space="preserve">Sume defalcate din taxa pe valoarea adăugată pentru finanţarea cheltuielilor descentralizate la nivelul comunelor, oraşelor, municipiilor, sectoarelor şi Municipiului Bucureşti </t>
  </si>
  <si>
    <t>Taxe pe servicii specifice
(cod 15.02.01+15.02.50)</t>
  </si>
  <si>
    <t>Taxe pe utilizarea bunurilor, autorizarea utilizării bunurilor sau pe desfăşurarea de activităţi (cod 16.02.02+16.02.03+16.02.50)</t>
  </si>
  <si>
    <t>Venituri din proprietate (cod 30.02.01+30.02.05+ 30.02.08+30.02.50)</t>
  </si>
  <si>
    <t>Venituri din dobânzi (cod 31.02.03)</t>
  </si>
  <si>
    <t>C2. VÂNZĂRI DE BUNURI ŞI SERVICII (cod 33.02 +34.02+ 35.02+ 36.02 + 37.02)</t>
  </si>
  <si>
    <t>Venituri din prestări de servicii şi alte activităţi (cod 33.02.08 +33.02.10 +33.02.12 +33.02.24 +33.02.27  +33.02.28 + 33.02.50)</t>
  </si>
  <si>
    <t>Amenzi, penalităţi şi confiscări (cod 35.02.01 la 35.02.03 +35.02.50)</t>
  </si>
  <si>
    <t>Diverse venituri (cod 36.02.01+ 36.02.05+ 36.02.06+ 36.02.11+ 36.02.50)</t>
  </si>
  <si>
    <t>Transferuri voluntare, altele decât subvenţiile (cod 37.02.01+37.02.03+37.02.50)</t>
  </si>
  <si>
    <t>Încasări din rambursarea împrumuturilor acordate (cod 40.02.06+ 40.02.07 +40.02.10+40.02.11+40.02.50)</t>
  </si>
  <si>
    <t>Subvenţii de la bugetul de stat (cod 42.02.21+42.02.28+42.02.32 la 42.02.36+42.02.41+42.02.42+42.02.44 la 42.02.46+42.02.51+42.02.54+42.02.63+ 42.02.64+42.02.66+42.02.80)</t>
  </si>
  <si>
    <t>Subvenţii primite de la bugetul de stat pentru finanţarea unor programe de interes naţional (cod 42.02.51.01)</t>
  </si>
  <si>
    <t>Subvenţii de la bugetul de stat pentru finanțarea unor cheltuieli urgente și plata arieratelor (cod 42.02.63.01)</t>
  </si>
  <si>
    <t>Subvenții pentru finanțarea liceelor tehnologice cu profil preponderent agricol (cod 42.02.79.01)</t>
  </si>
  <si>
    <t>Subvenţii de la alte administraţii (cod 43.02.01+ 43.02.04+ 43.02.07+ 43.02.08+ 43.02.20+43.02.23+43.02.30+43.02.41)</t>
  </si>
  <si>
    <t>VENITURILE SECŢIUNII DE DEZVOLTARE (cod 00.02+ 00.15+ 00.16+ 00.17+ 45.02+46.02+48.02) - TOTAL</t>
  </si>
  <si>
    <t>00.01 SD</t>
  </si>
  <si>
    <t>VENITURI PROPRII (cod 00.02-37.02+00.15)</t>
  </si>
  <si>
    <t>I. VENITURI CURENTE (cod 00.12)</t>
  </si>
  <si>
    <t>C. VENITURI NEFISCALE (cod 00.14)</t>
  </si>
  <si>
    <t>C2. VÂNZĂRI DE BUNURI ŞI SERVICII
(cod 36.02+37.02)</t>
  </si>
  <si>
    <t>Diverse venituri (cod 36.02.07+ 36.02.22+ 36.02.23+ 36.02.31)</t>
  </si>
  <si>
    <t>Transferuri voluntare, altele decât subvenţiile
(cod 37.02.04+37.02.05)</t>
  </si>
  <si>
    <t>Venituri din valorificarea unor bunuri (cod 39.02.01+ 39.02.03+ 39.02.04+ 39.02.07+ 39.02.10)</t>
  </si>
  <si>
    <t>Încasări din rambursarea împrumuturilor acordate (cod 40.02.13+40.02.14+40.02.16)</t>
  </si>
  <si>
    <t>SUBVENŢII DE LA ALTE NIVELE ALE ADMINISTRAŢIEI PUBLICE (cod 42.02)</t>
  </si>
  <si>
    <t>Subvenţii de la bugetul de stat (cod 42.02.01+ 42.02.05 + 42.02.10+42.02.12 la 42.02.20 +42.02.29 +42.02.40 +42.02.51 +42.02.52 +42.02.55+ 42.02.62+ 42.02.63+ 42.02.65+42.02.69)</t>
  </si>
  <si>
    <t>Subvenţii de la bugetul de stat către bugetele locale pentru finanţarea investiţiilor în sănătate (cod 42.02.16.01 +42.02.16.02 +42.02.16.03)</t>
  </si>
  <si>
    <t>Subvenţii din veniturile proprii ale Ministerului Sănătăţii către bugetele locale pentru finanţarea investiţiilor în sănătate (cod 42.02.18.01 +42.02.18.02 +48.02.18.03)</t>
  </si>
  <si>
    <t>Subvenţii de la bugetul de stat către bugetele locale necesare susţinerii derulării proiectelor finanţate din fonduri externe nerambursabile (FEN)</t>
  </si>
  <si>
    <t>Subvenţii primite de la bugetul de stat pentru finanţarea unor programe de interes naţional (cod 42.02.51.02)</t>
  </si>
  <si>
    <t>Subvenţii de la bugetul de stat pentru finanțarea unor cheltuieli urgente și plata arieratelor (cod 42.02.63.02)</t>
  </si>
  <si>
    <t>Subvenții pentru finanțarea liceelor tehnologice cu profil preponderent agricol (cod 42.02.79.02)</t>
  </si>
  <si>
    <t>Sume primite de la UE/alţi donatori în contul plăţilor efectuate şi prefinanţări (cod 45.02.01 la 45.02.05 +45.02.07 +45.02.08+45.02.15 la 45.02.21)</t>
  </si>
  <si>
    <t>Fondul European de Dezvoltare Regională (cod 45.02.01.01+ 45.02.01.02 +45.02.01.03) *)</t>
  </si>
  <si>
    <t>Fondul Social European (cod 45.02.02.01+ 45.02.02.02+45.02.02.03) *)</t>
  </si>
  <si>
    <t>Fondul de Coeziune (cod 45.02.03.01 +45.02.03.02+45.02.03.03) *)</t>
  </si>
  <si>
    <t>Fondul European Agricol de Dezvoltare Rurală (cod 45.02.04.01 +45.02.04.02+45.02.04.03) *)</t>
  </si>
  <si>
    <t>Fondul European pentru Pescuit (cod 45.02.05.01+ 45.02.05.02+45.02.05.03) *)</t>
  </si>
  <si>
    <t>Instrumentul de Asistenţă pentru Preaderare (cod 45.02.07.01+ 45.02.07.02+45.02.07.03) *)</t>
  </si>
  <si>
    <t>Instrumentul European de Vecinătate şi Parteneriat (cod 45.02.08.01+45.02.08.02 +45.02.08.03) *)</t>
  </si>
  <si>
    <t>Programe comunitare finanţate în perioada 2007-2013 (cod 45.02.15.01+ 45.02.15.02 +45.02.15.03) *)</t>
  </si>
  <si>
    <t>Alte facilităţi şi instrumente postaderare (cod 45.02.16.01+ 45.02.16.02+ 45.02.16.03) *)</t>
  </si>
  <si>
    <t>Mecanismul financiar SEE (cod 45.02.17.01+45.02.17.02+45.02.17.03) *)</t>
  </si>
  <si>
    <t>*)</t>
  </si>
  <si>
    <t>Detalierea se face numai in executie</t>
  </si>
  <si>
    <t>P R I M A R,</t>
  </si>
  <si>
    <t>DIRECTOR EXECUTIV,</t>
  </si>
  <si>
    <t>ȘEF SERVICIU,</t>
  </si>
  <si>
    <t>Călin BIBARȚ</t>
  </si>
  <si>
    <t>Marinela DAVID</t>
  </si>
  <si>
    <t>Olimpia STOICA</t>
  </si>
  <si>
    <t>Unitatea administrativ-teritoriala: Municipiul Arad</t>
  </si>
  <si>
    <t>BUGETUL LOCAL DETALIAT LA CHELTUIELI PE CAPITOLE, SUBCAPITOLE ŞI PARAGRAFE
PE ANUL 2023</t>
  </si>
  <si>
    <t>TOTAL CHELTUIELI (cod 50.02+59.02+ 63.02 +70.02+74.02+79.02)</t>
  </si>
  <si>
    <t>49.02</t>
  </si>
  <si>
    <t xml:space="preserve">CHELTUIELI CURENTE </t>
  </si>
  <si>
    <t>01</t>
  </si>
  <si>
    <t xml:space="preserve">TITLUL I CHELTUIELI DE PERSONAL </t>
  </si>
  <si>
    <t>TITLUL II BUNURI ŞI SERVICII</t>
  </si>
  <si>
    <t xml:space="preserve">TITLUL III DOBÂNZI </t>
  </si>
  <si>
    <t>Dobânzi aferente datoriei publice interne</t>
  </si>
  <si>
    <t>30.01</t>
  </si>
  <si>
    <t xml:space="preserve">Dobânzi aferente datoriei publice externe </t>
  </si>
  <si>
    <t xml:space="preserve">TITLUL IV SUBVENŢII </t>
  </si>
  <si>
    <t>Subvenţii pentru acoperirea diferenţelor de preţ şi tarif</t>
  </si>
  <si>
    <t>40.03</t>
  </si>
  <si>
    <t>40.20</t>
  </si>
  <si>
    <t>Alte subvenţii</t>
  </si>
  <si>
    <t>40.30</t>
  </si>
  <si>
    <t xml:space="preserve">TITLUL V FONDURI DE REZERVĂ </t>
  </si>
  <si>
    <t xml:space="preserve">Fond de rezervă bugetară la dispoziţia autorităţilor locale </t>
  </si>
  <si>
    <t>50.04</t>
  </si>
  <si>
    <t>TITLUL VI TRANSFERURI ÎNTRE UNITĂŢI ALE ADMINISTRAŢIEI PUBLICE</t>
  </si>
  <si>
    <t xml:space="preserve">Transferuri curente </t>
  </si>
  <si>
    <t>51.01</t>
  </si>
  <si>
    <t>Transferuri către instituţii publice</t>
  </si>
  <si>
    <t>51.01.01</t>
  </si>
  <si>
    <t xml:space="preserve">Acţiuni de sănătate </t>
  </si>
  <si>
    <t>51.01.03</t>
  </si>
  <si>
    <t>Transferuri din bugetele locale pentru finanţarea cheltuielilor curente din domeniul sănătăţii</t>
  </si>
  <si>
    <t>51.01.46</t>
  </si>
  <si>
    <t>Transferuri de capital</t>
  </si>
  <si>
    <t>51.02</t>
  </si>
  <si>
    <t>Transferuri pentru finanţarea investiţiilor la spitale</t>
  </si>
  <si>
    <t>51.02.12</t>
  </si>
  <si>
    <t>Transferuri din bugetele locale pentru finanţarea cheltuielilor de capital din domeniul sănătăţii</t>
  </si>
  <si>
    <t>51.02.28</t>
  </si>
  <si>
    <t>Alte transferuri de capital către instituţii publice</t>
  </si>
  <si>
    <t>51.02.29</t>
  </si>
  <si>
    <t>TITLUL VII ALTE TRANSFERURI</t>
  </si>
  <si>
    <t>A. Transferuri interne</t>
  </si>
  <si>
    <t>55.01</t>
  </si>
  <si>
    <t>Investiţii ale agenţilor economici cu capital de stat</t>
  </si>
  <si>
    <t>55.01.12</t>
  </si>
  <si>
    <t xml:space="preserve">Alte transferuri curente interne </t>
  </si>
  <si>
    <t>55.01.18</t>
  </si>
  <si>
    <t>Transferuri din bugetul local către asociaţiile de dezvoltare intercomunitară</t>
  </si>
  <si>
    <t>55.01.42</t>
  </si>
  <si>
    <t>Finanțarea învățământului particular sau confesional acreditat</t>
  </si>
  <si>
    <t>55.01.63</t>
  </si>
  <si>
    <t>Sume reprezentând contribuția unităților administrativ-teritoriale la Fondul IID</t>
  </si>
  <si>
    <t>55.01.65</t>
  </si>
  <si>
    <t>B. Transferuri curente în străinătate (către organizaţii internaţionale)</t>
  </si>
  <si>
    <t>55.02</t>
  </si>
  <si>
    <t>Alte transferuri curente în străinătate</t>
  </si>
  <si>
    <t>55.02.04</t>
  </si>
  <si>
    <t>TITLUL VIII PROIECTE CU FINANŢARE DIN FONDURI EXTERNE NERAMBURSABILE (FEN) POSTADERARE</t>
  </si>
  <si>
    <t>Alte facilităţi şi instrumente postaderare (AFIP)</t>
  </si>
  <si>
    <t>56.16</t>
  </si>
  <si>
    <t>Finanţarea naţională</t>
  </si>
  <si>
    <t>56.16.01</t>
  </si>
  <si>
    <t>Finanţarea externă nerambursabilă</t>
  </si>
  <si>
    <t>56.16.02</t>
  </si>
  <si>
    <t xml:space="preserve">Cheltuieli neeligibile  </t>
  </si>
  <si>
    <t>56.16.03</t>
  </si>
  <si>
    <t>Programul de cooperare elveţiano-român vizând reducerea disparităţilor economice şi sociale în cadrul Uniunii Europene extinse</t>
  </si>
  <si>
    <t>56.25</t>
  </si>
  <si>
    <t>56.25.01</t>
  </si>
  <si>
    <t>56.25.02</t>
  </si>
  <si>
    <t>56.25.03</t>
  </si>
  <si>
    <t xml:space="preserve">TITLUL IX ASISTENŢĂ SOCIALĂ </t>
  </si>
  <si>
    <t xml:space="preserve">Ajutoare sociale </t>
  </si>
  <si>
    <t>57.02</t>
  </si>
  <si>
    <t xml:space="preserve">Ajutoare sociale în numerar </t>
  </si>
  <si>
    <t>57.02.01</t>
  </si>
  <si>
    <t xml:space="preserve">Ajutoare sociale în natură </t>
  </si>
  <si>
    <t>57.02.02</t>
  </si>
  <si>
    <t>Tichete de creșă și tichete sociale pentru grădiniță</t>
  </si>
  <si>
    <t>57.02.03</t>
  </si>
  <si>
    <t>Suport alimentar</t>
  </si>
  <si>
    <t>57.02.05</t>
  </si>
  <si>
    <t>TITLUL X PROIECTE CU FINANŢARE DIN FONDURI EXTERNE NERAMBURSABILE AFERENTE CADRULUI FINANCIAR 2014-2020</t>
  </si>
  <si>
    <t>58</t>
  </si>
  <si>
    <t xml:space="preserve">Programe din Fondul European de Dezvoltare Regională (FEDR) </t>
  </si>
  <si>
    <t>58.01</t>
  </si>
  <si>
    <t>Finanțarea națională</t>
  </si>
  <si>
    <t>58.01.01</t>
  </si>
  <si>
    <t>Finanțare externă nerambursabilă</t>
  </si>
  <si>
    <t>58.01.02</t>
  </si>
  <si>
    <t xml:space="preserve">Cheltuieli neeligibile </t>
  </si>
  <si>
    <t>58.01.03</t>
  </si>
  <si>
    <t>Programe din Fondul Social European (FSE)</t>
  </si>
  <si>
    <t>58.02</t>
  </si>
  <si>
    <t>58.02.01</t>
  </si>
  <si>
    <t>Finanţare externă nerambursabilă</t>
  </si>
  <si>
    <t>58.02.02</t>
  </si>
  <si>
    <t>58.02.03</t>
  </si>
  <si>
    <t>Asistență tehnică în cadrul Programului Operațional Asistență Tehnică</t>
  </si>
  <si>
    <t>58.14</t>
  </si>
  <si>
    <t xml:space="preserve">Finantarea nationala </t>
  </si>
  <si>
    <t>58.14.01</t>
  </si>
  <si>
    <t>Finantarea externă nerambursabilă</t>
  </si>
  <si>
    <t>58.14.02</t>
  </si>
  <si>
    <t>Cheltuieli neeligibile</t>
  </si>
  <si>
    <t>58.14.03</t>
  </si>
  <si>
    <t>58.16</t>
  </si>
  <si>
    <t>58.16.01</t>
  </si>
  <si>
    <t>58.16.02</t>
  </si>
  <si>
    <t>58.16.03</t>
  </si>
  <si>
    <t>Mecanismul pentru interconectarea Europei</t>
  </si>
  <si>
    <t>58.30</t>
  </si>
  <si>
    <t>58.30.01</t>
  </si>
  <si>
    <t>58.30.02</t>
  </si>
  <si>
    <t>58.30.03</t>
  </si>
  <si>
    <t xml:space="preserve">TITLUL XI ALTE CHELTUIELI </t>
  </si>
  <si>
    <t xml:space="preserve">Burse </t>
  </si>
  <si>
    <t>59.01</t>
  </si>
  <si>
    <t>Asociații și fundații</t>
  </si>
  <si>
    <t>59.11</t>
  </si>
  <si>
    <t>Susţinerea cultelor</t>
  </si>
  <si>
    <t>59.12</t>
  </si>
  <si>
    <t>Despăgubiri civile</t>
  </si>
  <si>
    <t>59.17</t>
  </si>
  <si>
    <t>Sume aferente persoanelor cu handicap neîncadrate</t>
  </si>
  <si>
    <t>59.40</t>
  </si>
  <si>
    <t>Titlul XII Proiecte cu finanțare din sumele reprezentând asistența financiară nerambursabilă aferentă PNRR</t>
  </si>
  <si>
    <t>60.01</t>
  </si>
  <si>
    <t>Finanțare publică națională</t>
  </si>
  <si>
    <t>60.02</t>
  </si>
  <si>
    <t>60.03</t>
  </si>
  <si>
    <t>Titlul XIII  Proiecte cu finanțare din sumele aferente componentei de împrumuturi a PNRR</t>
  </si>
  <si>
    <t>61</t>
  </si>
  <si>
    <t>61.01</t>
  </si>
  <si>
    <t>61.02</t>
  </si>
  <si>
    <t>61.03</t>
  </si>
  <si>
    <t xml:space="preserve">CHELTUIELI DE CAPITAL </t>
  </si>
  <si>
    <t>TITLUL XV ACTIVE NEFINANCIARE</t>
  </si>
  <si>
    <t>Active fixe</t>
  </si>
  <si>
    <t>71.01</t>
  </si>
  <si>
    <t>Construcţii</t>
  </si>
  <si>
    <t>71.01.01</t>
  </si>
  <si>
    <t>Maşini, echipamente şi mijloace de transport</t>
  </si>
  <si>
    <t>71.01.02</t>
  </si>
  <si>
    <t>Mobilier, aparatură birotică şi alte active corporale</t>
  </si>
  <si>
    <t>71.01.03</t>
  </si>
  <si>
    <t>Alte active fixe</t>
  </si>
  <si>
    <t>71.01.30</t>
  </si>
  <si>
    <t>Reparaţii capitale aferente activelor fixe</t>
  </si>
  <si>
    <t>71.03</t>
  </si>
  <si>
    <t>TITLUL XVI ACTIVE FINANCIARE</t>
  </si>
  <si>
    <t>72</t>
  </si>
  <si>
    <t>Active financiare</t>
  </si>
  <si>
    <t>72.01</t>
  </si>
  <si>
    <t>Participare la capitalul social al societăților comerciale</t>
  </si>
  <si>
    <t>72.01.01</t>
  </si>
  <si>
    <t>OPERATIUNI FINANCIARE</t>
  </si>
  <si>
    <t xml:space="preserve">TITLUL XIX RAMBURSĂRI DE CREDITE </t>
  </si>
  <si>
    <t>Rambursări de credite externe</t>
  </si>
  <si>
    <t>81.01</t>
  </si>
  <si>
    <t>PLĂŢI EFECTUATE ÎN ANII PRECEDENŢI ŞI RECUPERATE ÎN ANUL CURENT</t>
  </si>
  <si>
    <t>84</t>
  </si>
  <si>
    <t>TITLUL XXI PLĂŢI EFECTUATE ÎN ANII PRECEDENŢI ŞI RECUPERATE ÎN ANUL CURENT</t>
  </si>
  <si>
    <t>85</t>
  </si>
  <si>
    <t>Plăţi efectuate în anii precedenţi şi recuperate în anul curent</t>
  </si>
  <si>
    <t>85.01</t>
  </si>
  <si>
    <t>Plăţi efectuate în anii precedenţi şi recuperate în anul curent (SF)</t>
  </si>
  <si>
    <t>85.01.01</t>
  </si>
  <si>
    <t>Plăţi efectuate în anii precedenţi şi recuperate în anul curent (SD)</t>
  </si>
  <si>
    <t>85.01.02</t>
  </si>
  <si>
    <t>PE CAPITOLE :</t>
  </si>
  <si>
    <t>Partea I SERVICII PUBLICE GENERALE
(cod 51.02+54.02+55.02+56.02)</t>
  </si>
  <si>
    <t>50.02</t>
  </si>
  <si>
    <t>Autorităţi publice şi acţiuni externe (cod 51.02.01)</t>
  </si>
  <si>
    <t>Din total capitol:</t>
  </si>
  <si>
    <t>Autorităţi executive şi legislative
(cod 51.02.01.03)</t>
  </si>
  <si>
    <t>51.02.01</t>
  </si>
  <si>
    <t>Autorităţi executive</t>
  </si>
  <si>
    <t>51.02.01.03</t>
  </si>
  <si>
    <t>Alte servicii publice generale (cod 54.02.05 la 54.02.07+ 54.02.10+54.02.50)</t>
  </si>
  <si>
    <t>54.02</t>
  </si>
  <si>
    <t>Fond de rezervă bugetară la dispoziţia autorităţilor locale</t>
  </si>
  <si>
    <t>54.02.05</t>
  </si>
  <si>
    <t>Fond pentru garantarea împrumuturilor externe, contractate/garantate de stat</t>
  </si>
  <si>
    <t>54.02.06</t>
  </si>
  <si>
    <t>Fond pentru garantarea împrumuturilor externe, contractate/garantate de administraţiile publice locale</t>
  </si>
  <si>
    <t>54.02.07</t>
  </si>
  <si>
    <t>Servicii publice comunitare de evidenţă a persoanelor</t>
  </si>
  <si>
    <t>54.02.10</t>
  </si>
  <si>
    <t xml:space="preserve">Alte servicii publice generale </t>
  </si>
  <si>
    <t>54.02.50</t>
  </si>
  <si>
    <t xml:space="preserve">Tranzacţii privind datoria publică şi împrumuturi </t>
  </si>
  <si>
    <t>Transferuri cu caracter general între diferite nivele ale administraţiei (cod 56.02.06+56.02.07+56.02.09)</t>
  </si>
  <si>
    <t>56.02</t>
  </si>
  <si>
    <t>Transferuri din bugetele consiliilor judeţene pentru finanţarea centrelor pentru protecţia copilului</t>
  </si>
  <si>
    <t>56.02.06</t>
  </si>
  <si>
    <t>Transferuri din bugetele locale pentru instituţiile de asistenţă socială pentru persoanele cu handicap</t>
  </si>
  <si>
    <t>56.02.07</t>
  </si>
  <si>
    <t>Transferuri din bugetele locale către bugetul fondului de asigurări sociale de sănătate</t>
  </si>
  <si>
    <t>56.02.09</t>
  </si>
  <si>
    <t>Partea a II-a APĂRARE, ORDINE PUBLICĂ ŞI SIGURANŢĂ NAŢIONALĂ (cod 60.02+61.02)</t>
  </si>
  <si>
    <t>59.02</t>
  </si>
  <si>
    <t>Apărare (cod 60.02.02)</t>
  </si>
  <si>
    <t>Apărare naţională</t>
  </si>
  <si>
    <t>60.02.02</t>
  </si>
  <si>
    <t>Ordine publică şi siguranţă naţională
(cod 61.02.03+61.02.05+61.02.50)</t>
  </si>
  <si>
    <t>Ordine publică (cod 61.02.03.04)</t>
  </si>
  <si>
    <t>61.02.03</t>
  </si>
  <si>
    <t>Poliţie locală</t>
  </si>
  <si>
    <t>61.02.03.04</t>
  </si>
  <si>
    <t>Protecţie civilă şi protecţia contra incendiilor (protecţie civilă nonmilitară)</t>
  </si>
  <si>
    <t>61.02.05</t>
  </si>
  <si>
    <t>Alte cheltuieli în domeniul ordinii publice şi siguranţei naţionale</t>
  </si>
  <si>
    <t>61.02.50</t>
  </si>
  <si>
    <t>Partea a III-a CHELTUIELI SOCIAL-CULTURALE
(cod 65.02+66.02+67.02+68.02)</t>
  </si>
  <si>
    <t>63.02</t>
  </si>
  <si>
    <t>Învăţământ (cod 65.02.03 la 65.02.05+65.02.07+65.02.11+65.02.50)</t>
  </si>
  <si>
    <t>65.02</t>
  </si>
  <si>
    <t>51</t>
  </si>
  <si>
    <t>Învăţământ preşcolar şi primar
(cod 65.02.03.01+65.02.03.02)</t>
  </si>
  <si>
    <t>65.02.03</t>
  </si>
  <si>
    <t>Învăţământ preşcolar</t>
  </si>
  <si>
    <t>65.02.03.01</t>
  </si>
  <si>
    <t>Învăţământ primar</t>
  </si>
  <si>
    <t>65.02.03.02</t>
  </si>
  <si>
    <t>Învăţământ secundar
(cod 65.02.04.01 la 65.02.04.03)</t>
  </si>
  <si>
    <t>65.02.04</t>
  </si>
  <si>
    <t xml:space="preserve">Învăţământ secundar inferior   </t>
  </si>
  <si>
    <t>65.02.04.01</t>
  </si>
  <si>
    <t xml:space="preserve">Învăţământ secundar superior   </t>
  </si>
  <si>
    <t>65.02.04.02</t>
  </si>
  <si>
    <t>Învăţământ profesional</t>
  </si>
  <si>
    <t>65.02.04.03</t>
  </si>
  <si>
    <t>Învăţământ postliceal</t>
  </si>
  <si>
    <t>65.02.05</t>
  </si>
  <si>
    <t>Învăţământ nedefinibil prin nivel
(cod 65.02.07.04)</t>
  </si>
  <si>
    <t>65.02.07</t>
  </si>
  <si>
    <t>Învăţământ special</t>
  </si>
  <si>
    <t>65.02.07.04</t>
  </si>
  <si>
    <t>Servicii auxiliare pentru educaţie
(cod 65.02.11.03+65.02.11.30)</t>
  </si>
  <si>
    <t>65.02.11</t>
  </si>
  <si>
    <t xml:space="preserve">Internate şi cantine pentru elevi </t>
  </si>
  <si>
    <t>65.02.11.03</t>
  </si>
  <si>
    <t>Alte servicii auxiliare</t>
  </si>
  <si>
    <t>65.02.11.30</t>
  </si>
  <si>
    <t>Alte cheltuieli în domeniul învăţământului</t>
  </si>
  <si>
    <t>65.02.50</t>
  </si>
  <si>
    <t>Sănătate (cod 66.02.06+66.02.08+ 66.02.50)</t>
  </si>
  <si>
    <t>66.02</t>
  </si>
  <si>
    <t>Servicii medicale în unităţi sanitare cu paturi
(cod 66.02.06.01+66.02.06.03)</t>
  </si>
  <si>
    <t>66.02.06</t>
  </si>
  <si>
    <t>Spitale generale</t>
  </si>
  <si>
    <t>66.02.06.01</t>
  </si>
  <si>
    <t>Unităţi medico-sociale</t>
  </si>
  <si>
    <t>66.02.06.03</t>
  </si>
  <si>
    <t>Servicii de sănătate publică</t>
  </si>
  <si>
    <t>66.02.08</t>
  </si>
  <si>
    <t>Alte cheltuieli în domeniul sănătăţii
(cod 66.02.50.50)</t>
  </si>
  <si>
    <t>66.02.50</t>
  </si>
  <si>
    <t>Alte instituţii şi acţiuni sanitare</t>
  </si>
  <si>
    <t>66.02.50.50</t>
  </si>
  <si>
    <t>Cultură, recreere şi religie (cod 67.02.03+67.02.05+67.02.06+67.02.50)</t>
  </si>
  <si>
    <t>67.02</t>
  </si>
  <si>
    <t>Servicii culturale (cod 67.02.03.02 la 67.02.03.08+67.02.03.12+67.02.03.30)</t>
  </si>
  <si>
    <t>67.02.03</t>
  </si>
  <si>
    <t>Biblioteci publice comunale, orăşeneşti, municipale</t>
  </si>
  <si>
    <t>67.02.03.02</t>
  </si>
  <si>
    <t>Muzee</t>
  </si>
  <si>
    <t>67.02.03.03</t>
  </si>
  <si>
    <t>Instituţii publice de spectacole şi concerte</t>
  </si>
  <si>
    <t>67.02.03.04</t>
  </si>
  <si>
    <t>Şcoli populare de artă şi meserii</t>
  </si>
  <si>
    <t>67.02.03.05</t>
  </si>
  <si>
    <t>Case de cultură</t>
  </si>
  <si>
    <t>67.02.03.06</t>
  </si>
  <si>
    <t>Cămine culturale</t>
  </si>
  <si>
    <t>67.02.03.07</t>
  </si>
  <si>
    <t>Centre pentru conservarea şi promovarea culturii tradiţionale</t>
  </si>
  <si>
    <t>67.02.03.08</t>
  </si>
  <si>
    <t>Consolidarea şi restaurarea monumentelor istorice</t>
  </si>
  <si>
    <t>67.02.03.12</t>
  </si>
  <si>
    <t>Alte servicii culturale</t>
  </si>
  <si>
    <t>67.02.03.30</t>
  </si>
  <si>
    <t>Servicii recreative şi sportive (cod 67.02.05.01 la 67.02.05.03)</t>
  </si>
  <si>
    <t>67.02.05</t>
  </si>
  <si>
    <t>Sport</t>
  </si>
  <si>
    <t>67.02.05.01</t>
  </si>
  <si>
    <t>Tineret</t>
  </si>
  <si>
    <t>67.02.05.02</t>
  </si>
  <si>
    <t>Întreţinere grădini publice, parcuri, zone verzi, baze sportive şi de agrement</t>
  </si>
  <si>
    <t>67.02.05.03</t>
  </si>
  <si>
    <t>Servicii religioase</t>
  </si>
  <si>
    <t>67.02.06</t>
  </si>
  <si>
    <t>Alte servicii în domeniile culturii, recreerii şi religiei</t>
  </si>
  <si>
    <t>67.02.50</t>
  </si>
  <si>
    <t>Asigurări şi asistenţă socială (cod 68.02.04+68.02.05+68.02.06+68.02.10+ 68.02.11 +68.02.12 +68.02.15 +68.02.50)</t>
  </si>
  <si>
    <t>68.02</t>
  </si>
  <si>
    <t>Asistenţă acordată persoanelor în vârstă</t>
  </si>
  <si>
    <t>68.02.04</t>
  </si>
  <si>
    <t>Asistenţă socială în caz de boli şi invalidităţi (cod 68.02.05.02)</t>
  </si>
  <si>
    <t>68.02.05</t>
  </si>
  <si>
    <t>Asistenţă socială în caz de invaliditate</t>
  </si>
  <si>
    <t>68.02.05.02</t>
  </si>
  <si>
    <t>Asistenţă socială pentru familie şi copii</t>
  </si>
  <si>
    <t>68.02.06</t>
  </si>
  <si>
    <t>Ajutoare pentru locuinţe</t>
  </si>
  <si>
    <t>68.02.10</t>
  </si>
  <si>
    <t>Creşe</t>
  </si>
  <si>
    <t>68.02.11</t>
  </si>
  <si>
    <t>Unităţi de asistenţă medico-sociale</t>
  </si>
  <si>
    <t>68.02.12</t>
  </si>
  <si>
    <t>Prevenirea excluderii sociale
(cod 68.02.15.01+68.02.15.02)</t>
  </si>
  <si>
    <t>68.02.15</t>
  </si>
  <si>
    <t>Ajutor social</t>
  </si>
  <si>
    <t>68.02.15.01</t>
  </si>
  <si>
    <t>Cantine de ajutor social</t>
  </si>
  <si>
    <t>68.02.15.02</t>
  </si>
  <si>
    <t>Alte cheltuieli în domeniul asigurărilor şi asistenţei sociale (cod 68.02.50.50)</t>
  </si>
  <si>
    <t>68.02.50</t>
  </si>
  <si>
    <t>Alte cheltuieli în domeniul asistenţei sociale</t>
  </si>
  <si>
    <t>68.02.50.50</t>
  </si>
  <si>
    <t>Partea a IV-a SERVICII ŞI DEZVOLTARE PUBLICĂ, LOCUINŢE, MEDIU ŞI APE (cod 70.02+74.02)</t>
  </si>
  <si>
    <t>69.02</t>
  </si>
  <si>
    <t>Locuinţe, servicii şi dezvoltare publică
(cod 70.02.03+70.02.05 la 70.02.07+70.02.50)</t>
  </si>
  <si>
    <t>70.02</t>
  </si>
  <si>
    <t>Locuinţe (cod 70.02.03.01+70.02.03.30)</t>
  </si>
  <si>
    <t>70.02.03</t>
  </si>
  <si>
    <t>Dezvoltarea sistemului de locuinţe</t>
  </si>
  <si>
    <t>70.02.03.01</t>
  </si>
  <si>
    <t>Alte cheltuieli în domeniul locuinţelor</t>
  </si>
  <si>
    <t>70.02.03.30</t>
  </si>
  <si>
    <t>Alimentare cu apă şi amenajări hidrotehnice
(cod 70.02.05.01+70.02.05.02)</t>
  </si>
  <si>
    <t>70.02.05</t>
  </si>
  <si>
    <t>Alimentare cu apă</t>
  </si>
  <si>
    <t>70.02.05.01</t>
  </si>
  <si>
    <t xml:space="preserve">Amenajări hidrotehnice </t>
  </si>
  <si>
    <t>70.02.05.02</t>
  </si>
  <si>
    <t>Iluminat public şi electrificări</t>
  </si>
  <si>
    <t>70.02.06</t>
  </si>
  <si>
    <t>Alimentare cu gaze naturale în localităţi</t>
  </si>
  <si>
    <t>70.02.07</t>
  </si>
  <si>
    <t xml:space="preserve">Alte servicii în domeniile locuinţelor, serviciilor şi dezvoltării comunale </t>
  </si>
  <si>
    <t>70.02.50</t>
  </si>
  <si>
    <t>Protecţia mediului (cod 74.02.03+74.02.05+74.02.06+74.02.50)</t>
  </si>
  <si>
    <t>74.02</t>
  </si>
  <si>
    <t>Reducerea şi controlul poluării</t>
  </si>
  <si>
    <t>74.02.03</t>
  </si>
  <si>
    <t>Salubritate şi gestiunea deşeurilor
(cod 74.02.05.01+74.02.05.02)</t>
  </si>
  <si>
    <t>74.02.05</t>
  </si>
  <si>
    <t>Salubritate</t>
  </si>
  <si>
    <t>74.02.05.01</t>
  </si>
  <si>
    <t>Colectarea, tratarea şi distrugerea deşeurilor</t>
  </si>
  <si>
    <t>74.02.05.02</t>
  </si>
  <si>
    <t>Canalizarea şi tratarea apelor reziduale</t>
  </si>
  <si>
    <t>74.02.06</t>
  </si>
  <si>
    <t>Alte servicii în domeniul protecției mediului</t>
  </si>
  <si>
    <t>74.02.50</t>
  </si>
  <si>
    <t>Partea a V-a ACŢIUNI ECONOMICE
(cod 80.02+81.02+83.02+84.02+87.02)</t>
  </si>
  <si>
    <t>79.02</t>
  </si>
  <si>
    <t>Acţiuni generale economice, comerciale şi de muncă (cod 80.02.01+80.02.02)</t>
  </si>
  <si>
    <t>80.02</t>
  </si>
  <si>
    <t>Acţiuni generale economice şi comerciale
(cod 80.02.01.06+80.02.01.09+80.02.01.10+ 80.02.01.30)</t>
  </si>
  <si>
    <t>80.02.01</t>
  </si>
  <si>
    <t>Prevenire şi combatere inundaţii şi gheţuri</t>
  </si>
  <si>
    <t>80.02.01.06</t>
  </si>
  <si>
    <t>Stimulare întreprinderi mici şi mijlocii</t>
  </si>
  <si>
    <t>80.02.01.09</t>
  </si>
  <si>
    <t>Programe de dezvoltare regională şi socială</t>
  </si>
  <si>
    <t>80.02.01.10</t>
  </si>
  <si>
    <t>Alte cheltuieli pentru acţiuni generale economice şi comerciale</t>
  </si>
  <si>
    <t>80.02.01.30</t>
  </si>
  <si>
    <t>Acţiuni generale de muncă
(cod 80.02.02.04)</t>
  </si>
  <si>
    <t>80.02.02</t>
  </si>
  <si>
    <t>Măsuri active pentru combaterea șomajului</t>
  </si>
  <si>
    <t>80.02.02.04</t>
  </si>
  <si>
    <t>Combustibili şi energie
(cod 81.02.06+81.02.07+81.02.50)</t>
  </si>
  <si>
    <t>81.02</t>
  </si>
  <si>
    <t>40</t>
  </si>
  <si>
    <t>Energie termică</t>
  </si>
  <si>
    <t>81.02.06</t>
  </si>
  <si>
    <t>Alţi combustibili</t>
  </si>
  <si>
    <t>81.02.07</t>
  </si>
  <si>
    <t>Alte cheltuieli privind combustibilii şi energia</t>
  </si>
  <si>
    <t>81.02.50</t>
  </si>
  <si>
    <t>Agricultură, silvicultură, piscicultură şi vânătoare (cod 83.02.03+83.02.50)</t>
  </si>
  <si>
    <t>83.02</t>
  </si>
  <si>
    <t>Agricultură
(cod 83.02.03.03+83.02.03.07+83.02.03.30)</t>
  </si>
  <si>
    <t>83.02.03</t>
  </si>
  <si>
    <t>Protecţia plantelor şi carantină fitosanitară</t>
  </si>
  <si>
    <t>83.02.03.03</t>
  </si>
  <si>
    <t>Camere agricole</t>
  </si>
  <si>
    <t>83.02.03.07</t>
  </si>
  <si>
    <t xml:space="preserve">Alte cheltuieli în domeniul agriculturii </t>
  </si>
  <si>
    <t>83.02.03.30</t>
  </si>
  <si>
    <t>Alte cheltuieli în domeniul agriculturii, silviculturii, pisciculturii și vânătorii</t>
  </si>
  <si>
    <t>83.02.50</t>
  </si>
  <si>
    <t>Transporturi (cod 84.02.03 +84.02.04+ 84.02.06+84.02.50)</t>
  </si>
  <si>
    <t>84.02</t>
  </si>
  <si>
    <t>56</t>
  </si>
  <si>
    <t>Transport rutier
(cod 84.02.03.01 la 84.02.03.03)</t>
  </si>
  <si>
    <t>84.02.03</t>
  </si>
  <si>
    <t>Drumuri şi poduri</t>
  </si>
  <si>
    <t>84.02.03.01</t>
  </si>
  <si>
    <t>Transport în comun</t>
  </si>
  <si>
    <t>84.02.03.02</t>
  </si>
  <si>
    <t xml:space="preserve">Străzi </t>
  </si>
  <si>
    <t>84.02.03.03</t>
  </si>
  <si>
    <t>Transport feroviar (cod 84.02.04.01)</t>
  </si>
  <si>
    <t>84.02.04</t>
  </si>
  <si>
    <t>Transport pe calea ferată</t>
  </si>
  <si>
    <t>84.02.04.01</t>
  </si>
  <si>
    <t>Transport aerian (cod 84.02.06.01+84.02.06.02)</t>
  </si>
  <si>
    <t>84.02.06</t>
  </si>
  <si>
    <t>Aeroporturi</t>
  </si>
  <si>
    <t>84.02.06.01</t>
  </si>
  <si>
    <t>Aviaţia civilă</t>
  </si>
  <si>
    <t>84.02.06.02</t>
  </si>
  <si>
    <t>Alte cheltuieli în domeniul transporturilor</t>
  </si>
  <si>
    <t>84.02.50</t>
  </si>
  <si>
    <t>Alte acţiuni economice (cod 87.02.01+ 87.02.03 la 87.02.05+87.02.50)</t>
  </si>
  <si>
    <t>87.02</t>
  </si>
  <si>
    <t>Fondul Român de Dezvoltare Socială</t>
  </si>
  <si>
    <t>87.02.01</t>
  </si>
  <si>
    <t>Zone libere</t>
  </si>
  <si>
    <t>87.02.03</t>
  </si>
  <si>
    <t>Turism</t>
  </si>
  <si>
    <t>87.02.04</t>
  </si>
  <si>
    <t>Proiecte de dezvoltare multifuncţionale</t>
  </si>
  <si>
    <t>87.02.05</t>
  </si>
  <si>
    <t>Alte acţiuni economice</t>
  </si>
  <si>
    <t>87.02.50</t>
  </si>
  <si>
    <t xml:space="preserve">Partea a VII-a REZERVE, EXCEDENT / DEFICIT   </t>
  </si>
  <si>
    <t>96.02</t>
  </si>
  <si>
    <t>REZERVE</t>
  </si>
  <si>
    <t>97.02</t>
  </si>
  <si>
    <t>EXCEDENT (cod 00.01-49.02)</t>
  </si>
  <si>
    <t>98.02</t>
  </si>
  <si>
    <t>Excedentul secțiunii de funcționare</t>
  </si>
  <si>
    <t>98.02.96</t>
  </si>
  <si>
    <t>Excedentul secțiunii de dezvoltare</t>
  </si>
  <si>
    <t>98.02.97</t>
  </si>
  <si>
    <r>
      <t xml:space="preserve">DEFICIT </t>
    </r>
    <r>
      <rPr>
        <b/>
        <vertAlign val="superscript"/>
        <sz val="11"/>
        <color indexed="8"/>
        <rFont val="Book Antiqua"/>
        <family val="1"/>
      </rPr>
      <t>1</t>
    </r>
    <r>
      <rPr>
        <b/>
        <vertAlign val="superscript"/>
        <sz val="11"/>
        <rFont val="Book Antiqua"/>
        <family val="1"/>
      </rPr>
      <t xml:space="preserve">) </t>
    </r>
    <r>
      <rPr>
        <b/>
        <sz val="11"/>
        <rFont val="Book Antiqua"/>
        <family val="1"/>
      </rPr>
      <t>(cod 49.02-00.01)</t>
    </r>
  </si>
  <si>
    <t>99.02</t>
  </si>
  <si>
    <t>Deficitul secțiunii de funcționare</t>
  </si>
  <si>
    <t>99.02.96</t>
  </si>
  <si>
    <t>Deficitul secțiunii de dezvoltare</t>
  </si>
  <si>
    <t>99.02.97</t>
  </si>
  <si>
    <r>
      <t xml:space="preserve">BUGETUL LOCAL PE </t>
    </r>
    <r>
      <rPr>
        <b/>
        <u/>
        <sz val="12"/>
        <rFont val="Century Gothic"/>
        <family val="2"/>
      </rPr>
      <t>SECŢIUNI</t>
    </r>
    <r>
      <rPr>
        <b/>
        <sz val="12"/>
        <rFont val="Century Gothic"/>
        <family val="2"/>
      </rPr>
      <t xml:space="preserve"> DETALIAT LA CHELTUIELI PE CAPITOLE, SUBCAPITOLE ŞI PARAGRAFE</t>
    </r>
  </si>
  <si>
    <t>CHELTUIELILE SECŢIUNII DE FUNCŢIONARE (cod 50.02+59.02+ 63.02+ 70.02+74.02+79.02)</t>
  </si>
  <si>
    <t>49.02 SF</t>
  </si>
  <si>
    <t xml:space="preserve">Dobânzi aferente datoriei publice interne </t>
  </si>
  <si>
    <t>Alte servicii publice generale (cod 54.02.05 la 54.02.07 +54.02.10+54.02.50)</t>
  </si>
  <si>
    <t>Sănătate (cod 66.02.06 +66.02.08+66.02.50)</t>
  </si>
  <si>
    <t>Cultură, recreere şi religie (cod 67.02.03 +67.02.05+67.02.06+67.02.50)</t>
  </si>
  <si>
    <t>Servicii culturale (cod 67.02.03.02 la 67.02.03.08+ 67.02.03.12+67.02.03.30)</t>
  </si>
  <si>
    <t>Centre pentru  conservarea şi promovarea culturii tradiţionale</t>
  </si>
  <si>
    <t>Consolidarea si restaurarea monumentelor istorice</t>
  </si>
  <si>
    <t>Asigurări şi asistenţă socială  (cod 68.02.04+68.02.05+68.02.06+68.02.10+ 68.02.11 + 68.02.12+ 68.02.15+ 68.02.50)</t>
  </si>
  <si>
    <t>Locuinţe, servicii şi dezvoltare publică (cod 70.02.03+70.02.05 la 70.02.07+70.02.50)</t>
  </si>
  <si>
    <t>Acţiuni generale economice, comerciale şi de muncă (cod 80.02.01)</t>
  </si>
  <si>
    <t>Acţiuni generale economice şi comerciale (cod 80.02.01.06+80.02.01.09+ 80.02.01.10+80.02.01.30)</t>
  </si>
  <si>
    <t>Transporturi (cod 84.02.03+84.02.04 +84.02.06+84.02.50)</t>
  </si>
  <si>
    <t>Alte acţiuni economice (cod 87.02.01 +87.02.03 la 87.02.05+87.02.50)</t>
  </si>
  <si>
    <t>CHELTUIELILE SECŢIUNII DE DEZVOLTARE (cod 50.02+59.02+ 63.02+70.02+74.02+ 79.02)</t>
  </si>
  <si>
    <t>49.02 SD</t>
  </si>
  <si>
    <t>REZERVE, EXCEDENT/DEFICIT</t>
  </si>
  <si>
    <t xml:space="preserve">Rezerve </t>
  </si>
  <si>
    <t>Excedent</t>
  </si>
  <si>
    <t xml:space="preserve">Deficit </t>
  </si>
  <si>
    <t>Partea I SERVICII PUBLICE GENERALE
(cod 51.02+54.02)</t>
  </si>
  <si>
    <t>Alte servicii publice generale (cod 54.02.05 la 54.02.07+54.02.10+54.02.50)</t>
  </si>
  <si>
    <t>Partea a III-a CHELTUIELI SOCIAL-CULTURALE (cod 65.02+66.02+67.02+68.02)</t>
  </si>
  <si>
    <t>Sănătate (cod 66.02.06+66.02.08+66.02.50)</t>
  </si>
  <si>
    <t>Asigurări şi asistenţă socială  (cod 68.02.04 +68.02.05+68.02.06 + 68.02.10+ 68.02.11+ 68.02.12+68.02.15+68.02.50)</t>
  </si>
  <si>
    <t>Acţiuni generale economice şi comerciale
(cod 80.02.01.06+80.02.01.09+
80.02.01.10+80.02.01.30)</t>
  </si>
  <si>
    <t>Acţiuni generale de muncă (cod 80.02.02.04)</t>
  </si>
  <si>
    <t>Agricultură, silvicultură, piscicultură şi vânătoare
(cod 83.02.03)</t>
  </si>
  <si>
    <t>Alte cheltuieli în domeniul agriculturii, silviculturii și vânătorii</t>
  </si>
  <si>
    <t>Transporturi (cod 84.02.03+84.02.06+84.02.50)</t>
  </si>
  <si>
    <t>Alte acţiuni economice (cod 87.02.01+87.02.03 la 87.02.05+87.02.50)</t>
  </si>
  <si>
    <r>
      <t>1)</t>
    </r>
    <r>
      <rPr>
        <i/>
        <sz val="10"/>
        <rFont val="Arial"/>
        <family val="2"/>
      </rPr>
      <t xml:space="preserve"> finantat din excedentul anilor precedenti</t>
    </r>
  </si>
  <si>
    <r>
      <t>NOTA:</t>
    </r>
    <r>
      <rPr>
        <i/>
        <sz val="9"/>
        <rFont val="Arial"/>
        <family val="2"/>
      </rPr>
      <t xml:space="preserve"> Fiecare capitol, subcapitol şi paragraf de cheltuieli se detaliază în mod corespunzător, conform clasificaţiei economice.   </t>
    </r>
  </si>
</sst>
</file>

<file path=xl/styles.xml><?xml version="1.0" encoding="utf-8"?>
<styleSheet xmlns="http://schemas.openxmlformats.org/spreadsheetml/2006/main" xmlns:mc="http://schemas.openxmlformats.org/markup-compatibility/2006" xmlns:x14ac="http://schemas.microsoft.com/office/spreadsheetml/2009/9/ac" mc:Ignorable="x14ac">
  <fonts count="78">
    <font>
      <sz val="10"/>
      <name val="Arial"/>
      <charset val="238"/>
    </font>
    <font>
      <sz val="10"/>
      <name val="Tahoma"/>
      <family val="2"/>
    </font>
    <font>
      <b/>
      <sz val="12"/>
      <name val="Bookman Old Style"/>
      <family val="1"/>
    </font>
    <font>
      <b/>
      <sz val="11"/>
      <name val="Bookman Old Style"/>
      <family val="1"/>
    </font>
    <font>
      <sz val="10"/>
      <name val="Bookman Old Style"/>
      <family val="1"/>
    </font>
    <font>
      <b/>
      <sz val="10"/>
      <name val="Bookman Old Style"/>
      <family val="1"/>
    </font>
    <font>
      <sz val="10"/>
      <name val="Arial"/>
      <family val="2"/>
    </font>
    <font>
      <sz val="11"/>
      <name val="Bookman Old Style"/>
      <family val="1"/>
    </font>
    <font>
      <b/>
      <sz val="14"/>
      <name val="Bookman Old Style"/>
      <family val="1"/>
      <charset val="238"/>
    </font>
    <font>
      <sz val="14"/>
      <name val="Bookman Old Style"/>
      <family val="1"/>
    </font>
    <font>
      <b/>
      <sz val="14"/>
      <name val="Bookman Old Style"/>
      <family val="1"/>
    </font>
    <font>
      <b/>
      <i/>
      <sz val="10"/>
      <name val="Bookman Old Style"/>
      <family val="1"/>
    </font>
    <font>
      <i/>
      <sz val="10"/>
      <name val="Bookman Old Style"/>
      <family val="1"/>
    </font>
    <font>
      <b/>
      <i/>
      <sz val="11"/>
      <name val="Bookman Old Style"/>
      <family val="1"/>
    </font>
    <font>
      <b/>
      <sz val="12"/>
      <color indexed="9"/>
      <name val="Bookman Old Style"/>
      <family val="1"/>
    </font>
    <font>
      <sz val="10"/>
      <name val="Arial"/>
      <family val="2"/>
      <charset val="238"/>
    </font>
    <font>
      <b/>
      <sz val="11"/>
      <name val="Book Antiqua"/>
      <family val="1"/>
      <charset val="238"/>
    </font>
    <font>
      <b/>
      <sz val="10"/>
      <name val="Book Antiqua"/>
      <family val="1"/>
      <charset val="238"/>
    </font>
    <font>
      <b/>
      <sz val="13"/>
      <color indexed="9"/>
      <name val="Bookman Old Style"/>
      <family val="1"/>
    </font>
    <font>
      <i/>
      <sz val="11"/>
      <name val="Book Antiqua"/>
      <family val="1"/>
    </font>
    <font>
      <sz val="10"/>
      <name val="Arial Narrow"/>
      <family val="2"/>
    </font>
    <font>
      <sz val="10"/>
      <color indexed="8"/>
      <name val="Arial Narrow"/>
      <family val="2"/>
    </font>
    <font>
      <sz val="11"/>
      <name val="Arial Narrow"/>
      <family val="2"/>
    </font>
    <font>
      <b/>
      <i/>
      <sz val="14"/>
      <name val="Tahoma"/>
      <family val="2"/>
    </font>
    <font>
      <b/>
      <i/>
      <sz val="11"/>
      <name val="Tahoma"/>
      <family val="2"/>
    </font>
    <font>
      <sz val="14"/>
      <name val="Impact"/>
      <family val="2"/>
    </font>
    <font>
      <sz val="11"/>
      <name val="Impact"/>
      <family val="2"/>
    </font>
    <font>
      <b/>
      <sz val="14"/>
      <name val="Courier New"/>
      <family val="3"/>
    </font>
    <font>
      <b/>
      <i/>
      <sz val="12"/>
      <name val="Verdana"/>
      <family val="2"/>
    </font>
    <font>
      <b/>
      <i/>
      <sz val="11"/>
      <name val="Verdana"/>
      <family val="2"/>
    </font>
    <font>
      <i/>
      <vertAlign val="superscript"/>
      <sz val="11"/>
      <name val="Book Antiqua"/>
      <family val="1"/>
    </font>
    <font>
      <sz val="10"/>
      <name val="Century Gothic"/>
      <family val="2"/>
    </font>
    <font>
      <sz val="11"/>
      <name val="Century Gothic"/>
      <family val="2"/>
    </font>
    <font>
      <b/>
      <sz val="11"/>
      <name val="Arial"/>
      <family val="2"/>
    </font>
    <font>
      <b/>
      <sz val="11"/>
      <color indexed="9"/>
      <name val="Bookman Old Style"/>
      <family val="1"/>
    </font>
    <font>
      <i/>
      <sz val="10"/>
      <name val="Arial"/>
      <family val="2"/>
    </font>
    <font>
      <sz val="11"/>
      <name val="Arial"/>
      <family val="2"/>
    </font>
    <font>
      <b/>
      <i/>
      <sz val="11"/>
      <color indexed="8"/>
      <name val="Arial"/>
      <family val="2"/>
      <charset val="238"/>
    </font>
    <font>
      <b/>
      <i/>
      <sz val="11"/>
      <name val="Arial"/>
      <family val="2"/>
      <charset val="238"/>
    </font>
    <font>
      <b/>
      <sz val="10"/>
      <name val="Arial"/>
      <family val="2"/>
    </font>
    <font>
      <b/>
      <i/>
      <sz val="10"/>
      <name val="Bookman Old Style"/>
      <family val="1"/>
      <charset val="238"/>
    </font>
    <font>
      <sz val="12"/>
      <name val="Arial"/>
      <family val="2"/>
    </font>
    <font>
      <b/>
      <i/>
      <sz val="12"/>
      <name val="Bookman Old Style"/>
      <family val="1"/>
      <charset val="238"/>
    </font>
    <font>
      <b/>
      <i/>
      <sz val="10"/>
      <color indexed="8"/>
      <name val="Bookman Old Style"/>
      <family val="1"/>
      <charset val="238"/>
    </font>
    <font>
      <b/>
      <u/>
      <sz val="10"/>
      <name val="Bookman Old Style"/>
      <family val="1"/>
    </font>
    <font>
      <b/>
      <sz val="12"/>
      <color indexed="9"/>
      <name val="Tahoma"/>
      <family val="2"/>
    </font>
    <font>
      <b/>
      <i/>
      <sz val="13"/>
      <color indexed="8"/>
      <name val="Calisto MT"/>
      <family val="1"/>
    </font>
    <font>
      <b/>
      <i/>
      <sz val="13"/>
      <name val="Calisto MT"/>
      <family val="1"/>
    </font>
    <font>
      <b/>
      <sz val="12"/>
      <color indexed="8"/>
      <name val="Bookman Old Style"/>
      <family val="1"/>
    </font>
    <font>
      <b/>
      <i/>
      <sz val="11"/>
      <color indexed="8"/>
      <name val="Book Antiqua"/>
      <family val="1"/>
    </font>
    <font>
      <b/>
      <i/>
      <sz val="11"/>
      <name val="Book Antiqua"/>
      <family val="1"/>
    </font>
    <font>
      <sz val="10"/>
      <color indexed="8"/>
      <name val="Century Gothic"/>
      <family val="2"/>
    </font>
    <font>
      <b/>
      <i/>
      <sz val="12"/>
      <color indexed="8"/>
      <name val="Book Antiqua"/>
      <family val="1"/>
    </font>
    <font>
      <sz val="12"/>
      <name val="Showcard Gothic"/>
      <family val="5"/>
    </font>
    <font>
      <sz val="14"/>
      <name val="Showcard Gothic"/>
      <family val="5"/>
    </font>
    <font>
      <b/>
      <sz val="12"/>
      <color indexed="8"/>
      <name val="Arial"/>
      <family val="2"/>
    </font>
    <font>
      <b/>
      <sz val="12"/>
      <name val="Arial"/>
      <family val="2"/>
    </font>
    <font>
      <sz val="14"/>
      <color indexed="9"/>
      <name val="Impact"/>
      <family val="2"/>
    </font>
    <font>
      <b/>
      <i/>
      <sz val="11"/>
      <color indexed="8"/>
      <name val="Century Gothic"/>
      <family val="2"/>
    </font>
    <font>
      <b/>
      <sz val="11"/>
      <color indexed="8"/>
      <name val="Arial"/>
      <family val="2"/>
    </font>
    <font>
      <b/>
      <i/>
      <sz val="11"/>
      <color indexed="8"/>
      <name val="Bookman Old Style"/>
      <family val="1"/>
    </font>
    <font>
      <sz val="12"/>
      <color indexed="9"/>
      <name val="Impact"/>
      <family val="2"/>
    </font>
    <font>
      <b/>
      <sz val="11"/>
      <color indexed="8"/>
      <name val="Book Antiqua"/>
      <family val="1"/>
    </font>
    <font>
      <b/>
      <sz val="11"/>
      <name val="Book Antiqua"/>
      <family val="1"/>
    </font>
    <font>
      <b/>
      <vertAlign val="superscript"/>
      <sz val="11"/>
      <color indexed="8"/>
      <name val="Book Antiqua"/>
      <family val="1"/>
    </font>
    <font>
      <b/>
      <vertAlign val="superscript"/>
      <sz val="11"/>
      <name val="Book Antiqua"/>
      <family val="1"/>
    </font>
    <font>
      <b/>
      <sz val="12"/>
      <name val="Century Gothic"/>
      <family val="2"/>
    </font>
    <font>
      <b/>
      <u/>
      <sz val="12"/>
      <name val="Century Gothic"/>
      <family val="2"/>
    </font>
    <font>
      <sz val="10"/>
      <color indexed="8"/>
      <name val="Arial"/>
      <family val="2"/>
    </font>
    <font>
      <i/>
      <vertAlign val="superscript"/>
      <sz val="10"/>
      <name val="Arial"/>
      <family val="2"/>
    </font>
    <font>
      <i/>
      <sz val="12"/>
      <name val="Arial"/>
      <family val="2"/>
    </font>
    <font>
      <b/>
      <i/>
      <sz val="9"/>
      <name val="Arial"/>
      <family val="2"/>
    </font>
    <font>
      <i/>
      <sz val="9"/>
      <name val="Arial"/>
      <family val="2"/>
    </font>
    <font>
      <b/>
      <i/>
      <sz val="12"/>
      <name val="Century Gothic"/>
      <family val="2"/>
    </font>
    <font>
      <sz val="12"/>
      <color indexed="8"/>
      <name val="Century Gothic"/>
      <family val="2"/>
    </font>
    <font>
      <b/>
      <i/>
      <sz val="11"/>
      <name val="Bookman Old Style"/>
      <family val="1"/>
      <charset val="238"/>
    </font>
    <font>
      <b/>
      <sz val="12"/>
      <color indexed="8"/>
      <name val="Times New Roman"/>
      <family val="1"/>
      <charset val="238"/>
    </font>
    <font>
      <b/>
      <sz val="12"/>
      <name val="Times New Roman"/>
      <family val="1"/>
      <charset val="238"/>
    </font>
  </fonts>
  <fills count="11">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12"/>
        <bgColor indexed="64"/>
      </patternFill>
    </fill>
    <fill>
      <patternFill patternType="solid">
        <fgColor indexed="11"/>
        <bgColor indexed="64"/>
      </patternFill>
    </fill>
    <fill>
      <patternFill patternType="solid">
        <fgColor indexed="41"/>
        <bgColor indexed="64"/>
      </patternFill>
    </fill>
    <fill>
      <patternFill patternType="solid">
        <fgColor rgb="FFCC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6" fillId="0" borderId="0"/>
    <xf numFmtId="0" fontId="15" fillId="0" borderId="0"/>
    <xf numFmtId="0" fontId="6" fillId="0" borderId="0"/>
    <xf numFmtId="9" fontId="15" fillId="0" borderId="0" applyFont="0" applyFill="0" applyBorder="0" applyAlignment="0" applyProtection="0"/>
  </cellStyleXfs>
  <cellXfs count="254">
    <xf numFmtId="0" fontId="0" fillId="0" borderId="0" xfId="0"/>
    <xf numFmtId="49" fontId="2" fillId="0" borderId="0" xfId="1" applyNumberFormat="1" applyFont="1" applyAlignment="1">
      <alignment horizontal="left" vertical="center"/>
    </xf>
    <xf numFmtId="49" fontId="2" fillId="0" borderId="0" xfId="0" applyNumberFormat="1" applyFont="1" applyAlignment="1">
      <alignment horizontal="left" vertical="center"/>
    </xf>
    <xf numFmtId="49" fontId="2" fillId="0" borderId="0" xfId="1" applyNumberFormat="1" applyFont="1" applyAlignment="1">
      <alignment vertical="center" wrapText="1"/>
    </xf>
    <xf numFmtId="4" fontId="3" fillId="0" borderId="0" xfId="1" applyNumberFormat="1" applyFont="1" applyAlignment="1">
      <alignment horizontal="right" vertical="center"/>
    </xf>
    <xf numFmtId="0" fontId="2" fillId="0" borderId="0" xfId="0" applyFont="1" applyAlignment="1">
      <alignment vertical="center" wrapText="1"/>
    </xf>
    <xf numFmtId="0" fontId="4" fillId="0" borderId="0" xfId="0" applyFont="1" applyAlignment="1">
      <alignment horizontal="center" vertical="center" wrapText="1"/>
    </xf>
    <xf numFmtId="49" fontId="5" fillId="0" borderId="0" xfId="1" applyNumberFormat="1" applyFont="1" applyAlignment="1">
      <alignment vertical="center" wrapText="1"/>
    </xf>
    <xf numFmtId="4" fontId="3" fillId="0" borderId="0" xfId="1" applyNumberFormat="1" applyFont="1" applyAlignment="1">
      <alignment vertical="center" wrapText="1"/>
    </xf>
    <xf numFmtId="0" fontId="4" fillId="0" borderId="0" xfId="0" applyFont="1" applyAlignment="1">
      <alignment vertical="center" wrapText="1"/>
    </xf>
    <xf numFmtId="4" fontId="4" fillId="0" borderId="0" xfId="0" applyNumberFormat="1" applyFont="1" applyAlignment="1">
      <alignment vertical="center" wrapText="1"/>
    </xf>
    <xf numFmtId="49" fontId="4" fillId="0" borderId="0" xfId="2" applyNumberFormat="1" applyFont="1" applyAlignment="1">
      <alignment vertical="center" wrapText="1"/>
    </xf>
    <xf numFmtId="49" fontId="4" fillId="0" borderId="0" xfId="1" applyNumberFormat="1" applyFont="1" applyAlignment="1">
      <alignment vertical="center" wrapText="1"/>
    </xf>
    <xf numFmtId="4" fontId="7" fillId="0" borderId="0" xfId="1" applyNumberFormat="1" applyFont="1" applyAlignment="1">
      <alignment vertical="center" wrapText="1"/>
    </xf>
    <xf numFmtId="49" fontId="8" fillId="0" borderId="0" xfId="1" applyNumberFormat="1" applyFont="1" applyAlignment="1">
      <alignment horizontal="centerContinuous" vertical="center" wrapText="1"/>
    </xf>
    <xf numFmtId="0" fontId="9" fillId="0" borderId="0" xfId="0" applyFont="1" applyAlignment="1">
      <alignment horizontal="centerContinuous" vertical="center" wrapText="1"/>
    </xf>
    <xf numFmtId="49" fontId="10" fillId="0" borderId="0" xfId="1" applyNumberFormat="1" applyFont="1" applyAlignment="1">
      <alignment horizontal="centerContinuous" vertical="center" wrapText="1"/>
    </xf>
    <xf numFmtId="4" fontId="3" fillId="0" borderId="0" xfId="1" applyNumberFormat="1" applyFont="1" applyAlignment="1">
      <alignment horizontal="centerContinuous" vertical="center" wrapText="1"/>
    </xf>
    <xf numFmtId="0" fontId="9" fillId="0" borderId="0" xfId="0" applyFont="1" applyAlignment="1">
      <alignment vertical="center"/>
    </xf>
    <xf numFmtId="49" fontId="4" fillId="0" borderId="0" xfId="0" applyNumberFormat="1" applyFont="1" applyAlignment="1">
      <alignment vertical="center" wrapText="1"/>
    </xf>
    <xf numFmtId="4" fontId="7" fillId="0" borderId="0" xfId="0" applyNumberFormat="1" applyFont="1" applyAlignment="1">
      <alignment vertical="center" wrapText="1"/>
    </xf>
    <xf numFmtId="49" fontId="11" fillId="0" borderId="0" xfId="1" applyNumberFormat="1" applyFont="1" applyAlignment="1">
      <alignment horizontal="left" vertical="center"/>
    </xf>
    <xf numFmtId="49" fontId="12" fillId="0" borderId="0" xfId="1" applyNumberFormat="1" applyFont="1" applyAlignment="1">
      <alignment horizontal="left" vertical="center"/>
    </xf>
    <xf numFmtId="4" fontId="13" fillId="0" borderId="0" xfId="0" applyNumberFormat="1" applyFont="1" applyAlignment="1">
      <alignment horizontal="center" vertical="center" wrapText="1"/>
    </xf>
    <xf numFmtId="4" fontId="14" fillId="2" borderId="1" xfId="1" applyNumberFormat="1" applyFont="1" applyFill="1" applyBorder="1" applyAlignment="1">
      <alignment vertical="center" wrapText="1"/>
    </xf>
    <xf numFmtId="49" fontId="5" fillId="0" borderId="1" xfId="3" applyNumberFormat="1" applyFont="1" applyBorder="1" applyAlignment="1">
      <alignment horizontal="center" vertical="center" wrapText="1"/>
    </xf>
    <xf numFmtId="0" fontId="5" fillId="0" borderId="1" xfId="1" applyFont="1" applyBorder="1" applyAlignment="1">
      <alignment horizontal="center" vertical="center" wrapText="1"/>
    </xf>
    <xf numFmtId="4" fontId="16" fillId="0" borderId="1" xfId="3" applyNumberFormat="1" applyFont="1" applyBorder="1" applyAlignment="1">
      <alignment horizontal="center" vertical="center" wrapText="1"/>
    </xf>
    <xf numFmtId="4" fontId="5" fillId="0" borderId="1" xfId="3" applyNumberFormat="1" applyFont="1" applyBorder="1" applyAlignment="1">
      <alignment horizontal="center" vertical="center" wrapText="1"/>
    </xf>
    <xf numFmtId="0" fontId="5" fillId="0" borderId="0" xfId="0" applyFont="1" applyAlignment="1">
      <alignment vertical="center" wrapText="1"/>
    </xf>
    <xf numFmtId="4" fontId="17" fillId="0" borderId="1" xfId="3" applyNumberFormat="1"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1" applyNumberFormat="1" applyFont="1" applyBorder="1" applyAlignment="1">
      <alignment horizontal="center" vertical="center" wrapText="1"/>
    </xf>
    <xf numFmtId="4" fontId="5" fillId="0" borderId="1" xfId="1" applyNumberFormat="1" applyFont="1" applyBorder="1" applyAlignment="1">
      <alignment horizontal="center" vertical="center" wrapText="1"/>
    </xf>
    <xf numFmtId="49" fontId="18" fillId="2" borderId="1" xfId="0" applyNumberFormat="1" applyFont="1" applyFill="1" applyBorder="1" applyAlignment="1">
      <alignment vertical="center" wrapText="1"/>
    </xf>
    <xf numFmtId="49" fontId="18" fillId="2" borderId="1" xfId="1" applyNumberFormat="1" applyFont="1" applyFill="1" applyBorder="1" applyAlignment="1">
      <alignment vertical="center" wrapText="1"/>
    </xf>
    <xf numFmtId="4" fontId="19" fillId="4" borderId="1" xfId="1" applyNumberFormat="1" applyFont="1" applyFill="1" applyBorder="1" applyAlignment="1">
      <alignment vertical="center" wrapText="1"/>
    </xf>
    <xf numFmtId="0" fontId="0" fillId="0" borderId="0" xfId="0" applyAlignment="1">
      <alignment vertical="center" wrapText="1"/>
    </xf>
    <xf numFmtId="0" fontId="20" fillId="4" borderId="1" xfId="0" applyFont="1" applyFill="1" applyBorder="1" applyAlignment="1">
      <alignment vertical="center" wrapText="1"/>
    </xf>
    <xf numFmtId="49" fontId="21" fillId="4" borderId="1" xfId="1" applyNumberFormat="1" applyFont="1" applyFill="1" applyBorder="1" applyAlignment="1">
      <alignment vertical="center" wrapText="1"/>
    </xf>
    <xf numFmtId="4" fontId="22" fillId="4" borderId="1" xfId="1" applyNumberFormat="1" applyFont="1" applyFill="1" applyBorder="1" applyAlignment="1">
      <alignment vertical="center" wrapText="1"/>
    </xf>
    <xf numFmtId="0" fontId="20" fillId="0" borderId="0" xfId="0" applyFont="1" applyAlignment="1">
      <alignment vertical="center" wrapText="1"/>
    </xf>
    <xf numFmtId="49" fontId="23" fillId="4" borderId="1" xfId="0" applyNumberFormat="1" applyFont="1" applyFill="1" applyBorder="1" applyAlignment="1">
      <alignment vertical="center" wrapText="1"/>
    </xf>
    <xf numFmtId="49" fontId="23" fillId="4" borderId="1" xfId="1" applyNumberFormat="1" applyFont="1" applyFill="1" applyBorder="1" applyAlignment="1">
      <alignment vertical="center" wrapText="1"/>
    </xf>
    <xf numFmtId="4" fontId="24" fillId="4" borderId="1" xfId="1" applyNumberFormat="1" applyFont="1" applyFill="1" applyBorder="1" applyAlignment="1">
      <alignment vertical="center" wrapText="1"/>
    </xf>
    <xf numFmtId="49" fontId="25" fillId="4" borderId="1" xfId="0" applyNumberFormat="1" applyFont="1" applyFill="1" applyBorder="1" applyAlignment="1">
      <alignment vertical="center" wrapText="1"/>
    </xf>
    <xf numFmtId="49" fontId="25" fillId="4" borderId="1" xfId="1" quotePrefix="1" applyNumberFormat="1" applyFont="1" applyFill="1" applyBorder="1" applyAlignment="1">
      <alignment vertical="center" wrapText="1"/>
    </xf>
    <xf numFmtId="4" fontId="26" fillId="4" borderId="1" xfId="1" applyNumberFormat="1" applyFont="1" applyFill="1" applyBorder="1" applyAlignment="1">
      <alignment vertical="center" wrapText="1"/>
    </xf>
    <xf numFmtId="49" fontId="27" fillId="0" borderId="1" xfId="0" applyNumberFormat="1" applyFont="1" applyBorder="1" applyAlignment="1">
      <alignment vertical="center" wrapText="1"/>
    </xf>
    <xf numFmtId="49" fontId="27" fillId="4" borderId="1" xfId="1" quotePrefix="1" applyNumberFormat="1" applyFont="1" applyFill="1" applyBorder="1" applyAlignment="1">
      <alignment vertical="center" wrapText="1"/>
    </xf>
    <xf numFmtId="4" fontId="27" fillId="4" borderId="1" xfId="1" applyNumberFormat="1" applyFont="1" applyFill="1" applyBorder="1" applyAlignment="1">
      <alignment vertical="center" wrapText="1"/>
    </xf>
    <xf numFmtId="49" fontId="28" fillId="4" borderId="1" xfId="0" applyNumberFormat="1" applyFont="1" applyFill="1" applyBorder="1" applyAlignment="1">
      <alignment horizontal="left" vertical="center" wrapText="1"/>
    </xf>
    <xf numFmtId="49" fontId="28" fillId="4" borderId="1" xfId="1" quotePrefix="1" applyNumberFormat="1" applyFont="1" applyFill="1" applyBorder="1" applyAlignment="1">
      <alignment vertical="center" wrapText="1"/>
    </xf>
    <xf numFmtId="4" fontId="29" fillId="4" borderId="1" xfId="1" applyNumberFormat="1" applyFont="1" applyFill="1" applyBorder="1" applyAlignment="1">
      <alignment vertical="center" wrapText="1"/>
    </xf>
    <xf numFmtId="49" fontId="13" fillId="0" borderId="1" xfId="0" applyNumberFormat="1" applyFont="1" applyBorder="1" applyAlignment="1">
      <alignment vertical="center" wrapText="1"/>
    </xf>
    <xf numFmtId="49" fontId="13" fillId="0" borderId="1" xfId="1" quotePrefix="1" applyNumberFormat="1" applyFont="1" applyBorder="1" applyAlignment="1">
      <alignment vertical="center" wrapText="1"/>
    </xf>
    <xf numFmtId="4" fontId="13" fillId="0" borderId="1" xfId="1" applyNumberFormat="1" applyFont="1" applyBorder="1" applyAlignment="1">
      <alignment vertical="center" wrapText="1"/>
    </xf>
    <xf numFmtId="49" fontId="19" fillId="0" borderId="1" xfId="0" applyNumberFormat="1" applyFont="1" applyBorder="1" applyAlignment="1">
      <alignment vertical="center" wrapText="1"/>
    </xf>
    <xf numFmtId="49" fontId="19" fillId="0" borderId="1" xfId="1" quotePrefix="1" applyNumberFormat="1" applyFont="1" applyBorder="1" applyAlignment="1">
      <alignment vertical="center" wrapText="1"/>
    </xf>
    <xf numFmtId="4" fontId="19" fillId="0" borderId="1" xfId="1" applyNumberFormat="1" applyFont="1" applyBorder="1" applyAlignment="1">
      <alignment vertical="center" wrapText="1"/>
    </xf>
    <xf numFmtId="4" fontId="19" fillId="0" borderId="1" xfId="1" applyNumberFormat="1" applyFont="1" applyFill="1" applyBorder="1" applyAlignment="1">
      <alignment vertical="center" wrapText="1"/>
    </xf>
    <xf numFmtId="49" fontId="27" fillId="4" borderId="1" xfId="0" applyNumberFormat="1" applyFont="1" applyFill="1" applyBorder="1" applyAlignment="1">
      <alignment vertical="center" wrapText="1"/>
    </xf>
    <xf numFmtId="49" fontId="31" fillId="4" borderId="1" xfId="0" applyNumberFormat="1" applyFont="1" applyFill="1" applyBorder="1" applyAlignment="1">
      <alignment horizontal="left" vertical="center" wrapText="1" indent="2"/>
    </xf>
    <xf numFmtId="49" fontId="31" fillId="4" borderId="1" xfId="1" quotePrefix="1" applyNumberFormat="1" applyFont="1" applyFill="1" applyBorder="1" applyAlignment="1">
      <alignment vertical="center" wrapText="1"/>
    </xf>
    <xf numFmtId="4" fontId="32" fillId="0" borderId="1" xfId="1" applyNumberFormat="1" applyFont="1" applyBorder="1" applyAlignment="1">
      <alignment vertical="center" wrapText="1"/>
    </xf>
    <xf numFmtId="4" fontId="32" fillId="0" borderId="1" xfId="1" applyNumberFormat="1" applyFont="1" applyFill="1" applyBorder="1" applyAlignment="1">
      <alignment vertical="center" wrapText="1"/>
    </xf>
    <xf numFmtId="49" fontId="19" fillId="4" borderId="1" xfId="0" applyNumberFormat="1" applyFont="1" applyFill="1" applyBorder="1" applyAlignment="1">
      <alignment vertical="center" wrapText="1"/>
    </xf>
    <xf numFmtId="49" fontId="31" fillId="0" borderId="1" xfId="0" applyNumberFormat="1" applyFont="1" applyBorder="1" applyAlignment="1">
      <alignment horizontal="left" vertical="center" wrapText="1" indent="2"/>
    </xf>
    <xf numFmtId="49" fontId="31" fillId="0" borderId="1" xfId="1" quotePrefix="1" applyNumberFormat="1" applyFont="1" applyBorder="1" applyAlignment="1">
      <alignment vertical="center" wrapText="1"/>
    </xf>
    <xf numFmtId="4" fontId="32" fillId="4" borderId="1" xfId="1" applyNumberFormat="1" applyFont="1" applyFill="1" applyBorder="1" applyAlignment="1">
      <alignment vertical="center" wrapText="1"/>
    </xf>
    <xf numFmtId="49" fontId="19" fillId="4" borderId="1" xfId="4" applyNumberFormat="1" applyFont="1" applyFill="1" applyBorder="1" applyAlignment="1">
      <alignment vertical="center" wrapText="1"/>
    </xf>
    <xf numFmtId="49" fontId="19" fillId="4" borderId="1" xfId="1" quotePrefix="1" applyNumberFormat="1" applyFont="1" applyFill="1" applyBorder="1" applyAlignment="1">
      <alignment vertical="center" wrapText="1"/>
    </xf>
    <xf numFmtId="49" fontId="33" fillId="4" borderId="1" xfId="0" applyNumberFormat="1" applyFont="1" applyFill="1" applyBorder="1" applyAlignment="1">
      <alignment vertical="center" wrapText="1"/>
    </xf>
    <xf numFmtId="49" fontId="33" fillId="4" borderId="1" xfId="1" applyNumberFormat="1" applyFont="1" applyFill="1" applyBorder="1" applyAlignment="1">
      <alignment vertical="center" wrapText="1"/>
    </xf>
    <xf numFmtId="4" fontId="33" fillId="4" borderId="1" xfId="1" applyNumberFormat="1" applyFont="1" applyFill="1" applyBorder="1" applyAlignment="1">
      <alignment vertical="center" wrapText="1"/>
    </xf>
    <xf numFmtId="49" fontId="13" fillId="4" borderId="1" xfId="0" applyNumberFormat="1" applyFont="1" applyFill="1" applyBorder="1" applyAlignment="1">
      <alignment vertical="center" wrapText="1"/>
    </xf>
    <xf numFmtId="49" fontId="13" fillId="4" borderId="1" xfId="1" quotePrefix="1" applyNumberFormat="1" applyFont="1" applyFill="1" applyBorder="1" applyAlignment="1">
      <alignment vertical="center" wrapText="1"/>
    </xf>
    <xf numFmtId="4" fontId="13" fillId="4" borderId="1" xfId="1" applyNumberFormat="1" applyFont="1" applyFill="1" applyBorder="1" applyAlignment="1">
      <alignment vertical="center" wrapText="1"/>
    </xf>
    <xf numFmtId="4" fontId="34" fillId="2" borderId="1" xfId="1" applyNumberFormat="1" applyFont="1" applyFill="1" applyBorder="1" applyAlignment="1">
      <alignment vertical="center" wrapText="1"/>
    </xf>
    <xf numFmtId="49" fontId="19" fillId="0" borderId="1" xfId="0" applyNumberFormat="1" applyFont="1" applyFill="1" applyBorder="1" applyAlignment="1">
      <alignment vertical="center" wrapText="1"/>
    </xf>
    <xf numFmtId="49" fontId="19" fillId="0" borderId="1" xfId="1" quotePrefix="1" applyNumberFormat="1" applyFont="1" applyFill="1" applyBorder="1" applyAlignment="1">
      <alignment vertical="center" wrapText="1"/>
    </xf>
    <xf numFmtId="49" fontId="31" fillId="3" borderId="1" xfId="1" quotePrefix="1" applyNumberFormat="1" applyFont="1" applyFill="1" applyBorder="1" applyAlignment="1">
      <alignment vertical="center" wrapText="1"/>
    </xf>
    <xf numFmtId="9" fontId="13" fillId="4" borderId="1" xfId="5" applyFont="1" applyFill="1" applyBorder="1" applyAlignment="1">
      <alignment vertical="center" wrapText="1"/>
    </xf>
    <xf numFmtId="0" fontId="35" fillId="0" borderId="0" xfId="0" applyFont="1" applyAlignment="1">
      <alignment horizontal="center" vertical="center" wrapText="1"/>
    </xf>
    <xf numFmtId="49" fontId="35" fillId="0" borderId="0" xfId="0" applyNumberFormat="1" applyFont="1" applyAlignment="1">
      <alignment vertical="center"/>
    </xf>
    <xf numFmtId="49" fontId="6" fillId="0" borderId="0" xfId="0" applyNumberFormat="1" applyFont="1" applyAlignment="1">
      <alignment vertical="center" wrapText="1"/>
    </xf>
    <xf numFmtId="4" fontId="36" fillId="0" borderId="0" xfId="0" applyNumberFormat="1" applyFont="1" applyAlignment="1">
      <alignment vertical="center" wrapText="1"/>
    </xf>
    <xf numFmtId="49" fontId="37" fillId="0" borderId="0" xfId="1" applyNumberFormat="1" applyFont="1" applyAlignment="1">
      <alignment horizontal="centerContinuous" vertical="center"/>
    </xf>
    <xf numFmtId="49" fontId="38" fillId="0" borderId="0" xfId="0" applyNumberFormat="1" applyFont="1" applyAlignment="1">
      <alignment horizontal="centerContinuous" vertical="center"/>
    </xf>
    <xf numFmtId="4" fontId="38" fillId="0" borderId="0" xfId="0" applyNumberFormat="1" applyFont="1" applyAlignment="1">
      <alignment horizontal="centerContinuous" vertical="center"/>
    </xf>
    <xf numFmtId="0" fontId="38" fillId="0" borderId="0" xfId="0" applyFont="1" applyAlignment="1">
      <alignment vertical="center"/>
    </xf>
    <xf numFmtId="49" fontId="38" fillId="0" borderId="0" xfId="0" applyNumberFormat="1" applyFont="1" applyAlignment="1">
      <alignment vertical="center"/>
    </xf>
    <xf numFmtId="0" fontId="39" fillId="0" borderId="0" xfId="0" applyFont="1" applyAlignment="1">
      <alignment horizontal="centerContinuous" vertical="center"/>
    </xf>
    <xf numFmtId="49" fontId="39" fillId="0" borderId="0" xfId="0" applyNumberFormat="1" applyFont="1" applyAlignment="1">
      <alignment horizontal="centerContinuous" vertical="center" wrapText="1"/>
    </xf>
    <xf numFmtId="49" fontId="39" fillId="0" borderId="0" xfId="0" applyNumberFormat="1" applyFont="1" applyAlignment="1">
      <alignment horizontal="center" vertical="center" wrapText="1"/>
    </xf>
    <xf numFmtId="4" fontId="33" fillId="0" borderId="0" xfId="0" applyNumberFormat="1" applyFont="1" applyAlignment="1">
      <alignment horizontal="center" vertical="center" wrapText="1"/>
    </xf>
    <xf numFmtId="4" fontId="40" fillId="0" borderId="0" xfId="0" applyNumberFormat="1" applyFont="1" applyAlignment="1">
      <alignment horizontal="centerContinuous" vertical="center"/>
    </xf>
    <xf numFmtId="49" fontId="40" fillId="0" borderId="0" xfId="0" applyNumberFormat="1" applyFont="1" applyAlignment="1">
      <alignment horizontal="centerContinuous" vertical="center" wrapText="1"/>
    </xf>
    <xf numFmtId="4" fontId="41" fillId="0" borderId="0" xfId="0" applyNumberFormat="1" applyFont="1" applyAlignment="1">
      <alignment horizontal="centerContinuous" vertical="center" wrapText="1"/>
    </xf>
    <xf numFmtId="0" fontId="40" fillId="0" borderId="0" xfId="0" applyFont="1" applyAlignment="1">
      <alignment horizontal="left" vertical="center" wrapText="1"/>
    </xf>
    <xf numFmtId="49" fontId="43" fillId="0" borderId="0" xfId="1" applyNumberFormat="1" applyFont="1" applyAlignment="1">
      <alignment horizontal="centerContinuous" vertical="center"/>
    </xf>
    <xf numFmtId="0" fontId="0" fillId="0" borderId="0" xfId="0" applyAlignment="1">
      <alignment horizontal="center" vertical="center" wrapText="1"/>
    </xf>
    <xf numFmtId="49" fontId="2" fillId="0" borderId="0" xfId="0" applyNumberFormat="1" applyFont="1" applyAlignment="1">
      <alignment vertical="center" wrapText="1"/>
    </xf>
    <xf numFmtId="4" fontId="2" fillId="0" borderId="0" xfId="0" applyNumberFormat="1" applyFont="1" applyAlignment="1">
      <alignment horizontal="right" vertical="center"/>
    </xf>
    <xf numFmtId="0" fontId="10" fillId="0" borderId="0" xfId="1" applyFont="1" applyAlignment="1">
      <alignment horizontal="centerContinuous" vertical="center" wrapText="1"/>
    </xf>
    <xf numFmtId="0" fontId="10" fillId="0" borderId="0" xfId="1" applyFont="1" applyAlignment="1">
      <alignment horizontal="centerContinuous" vertical="center"/>
    </xf>
    <xf numFmtId="49" fontId="9" fillId="0" borderId="0" xfId="0" applyNumberFormat="1" applyFont="1" applyAlignment="1">
      <alignment horizontal="centerContinuous" vertical="center" wrapText="1"/>
    </xf>
    <xf numFmtId="4" fontId="10" fillId="0" borderId="0" xfId="1" applyNumberFormat="1" applyFont="1" applyAlignment="1">
      <alignment horizontal="centerContinuous" vertical="center" wrapText="1"/>
    </xf>
    <xf numFmtId="0" fontId="9" fillId="0" borderId="0" xfId="0" applyFont="1" applyAlignment="1">
      <alignment vertical="center" wrapText="1"/>
    </xf>
    <xf numFmtId="0" fontId="44" fillId="0" borderId="0" xfId="1" applyFont="1" applyAlignment="1">
      <alignment horizontal="centerContinuous" vertical="center" wrapText="1"/>
    </xf>
    <xf numFmtId="0" fontId="5" fillId="0" borderId="0" xfId="1" applyFont="1" applyAlignment="1">
      <alignment horizontal="centerContinuous" vertical="center"/>
    </xf>
    <xf numFmtId="49" fontId="4" fillId="0" borderId="0" xfId="0" applyNumberFormat="1" applyFont="1" applyAlignment="1">
      <alignment horizontal="centerContinuous" vertical="center" wrapText="1"/>
    </xf>
    <xf numFmtId="4" fontId="5" fillId="0" borderId="0" xfId="1" applyNumberFormat="1" applyFont="1" applyAlignment="1">
      <alignment horizontal="centerContinuous" vertical="center" wrapText="1"/>
    </xf>
    <xf numFmtId="4" fontId="11" fillId="0" borderId="0" xfId="0" applyNumberFormat="1" applyFont="1" applyAlignment="1">
      <alignment horizontal="center" vertical="center" wrapText="1"/>
    </xf>
    <xf numFmtId="0" fontId="5" fillId="0" borderId="1" xfId="0" applyFont="1" applyBorder="1" applyAlignment="1">
      <alignment horizontal="center" vertical="center" wrapText="1"/>
    </xf>
    <xf numFmtId="49" fontId="5" fillId="0" borderId="1" xfId="1"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39" fillId="0" borderId="1" xfId="0" applyFont="1" applyBorder="1" applyAlignment="1">
      <alignment horizontal="center" vertical="center" wrapText="1"/>
    </xf>
    <xf numFmtId="0" fontId="45" fillId="2" borderId="1" xfId="0" applyFont="1" applyFill="1" applyBorder="1" applyAlignment="1">
      <alignment horizontal="left" vertical="center" wrapText="1"/>
    </xf>
    <xf numFmtId="49" fontId="45" fillId="2" borderId="1" xfId="1" applyNumberFormat="1" applyFont="1" applyFill="1" applyBorder="1" applyAlignment="1">
      <alignment horizontal="left" vertical="center" wrapText="1"/>
    </xf>
    <xf numFmtId="4" fontId="45" fillId="2" borderId="1" xfId="1" applyNumberFormat="1" applyFont="1" applyFill="1" applyBorder="1" applyAlignment="1">
      <alignment horizontal="right" vertical="center" wrapText="1"/>
    </xf>
    <xf numFmtId="3" fontId="46" fillId="4" borderId="1" xfId="0" applyNumberFormat="1" applyFont="1" applyFill="1" applyBorder="1" applyAlignment="1">
      <alignment horizontal="left" vertical="center" wrapText="1"/>
    </xf>
    <xf numFmtId="49" fontId="47" fillId="0" borderId="1" xfId="1" applyNumberFormat="1" applyFont="1" applyBorder="1" applyAlignment="1">
      <alignment horizontal="left" vertical="center" wrapText="1"/>
    </xf>
    <xf numFmtId="4" fontId="47" fillId="0" borderId="1" xfId="1" applyNumberFormat="1" applyFont="1" applyBorder="1" applyAlignment="1">
      <alignment horizontal="right" vertical="center" wrapText="1"/>
    </xf>
    <xf numFmtId="3" fontId="48" fillId="0" borderId="1" xfId="0" applyNumberFormat="1" applyFont="1" applyBorder="1" applyAlignment="1">
      <alignment vertical="center" wrapText="1"/>
    </xf>
    <xf numFmtId="49" fontId="2" fillId="0" borderId="1" xfId="1" quotePrefix="1" applyNumberFormat="1" applyFont="1" applyBorder="1" applyAlignment="1">
      <alignment horizontal="left" vertical="center" wrapText="1"/>
    </xf>
    <xf numFmtId="4" fontId="48" fillId="4" borderId="1" xfId="1" applyNumberFormat="1" applyFont="1" applyFill="1" applyBorder="1" applyAlignment="1">
      <alignment vertical="center" wrapText="1"/>
    </xf>
    <xf numFmtId="49" fontId="2" fillId="0" borderId="1" xfId="1" applyNumberFormat="1" applyFont="1" applyBorder="1" applyAlignment="1">
      <alignment horizontal="left" vertical="center" wrapText="1"/>
    </xf>
    <xf numFmtId="3" fontId="48" fillId="0" borderId="1" xfId="0" applyNumberFormat="1" applyFont="1" applyBorder="1" applyAlignment="1">
      <alignment horizontal="left" vertical="center" wrapText="1"/>
    </xf>
    <xf numFmtId="3" fontId="49" fillId="0" borderId="1" xfId="0" applyNumberFormat="1" applyFont="1" applyBorder="1" applyAlignment="1">
      <alignment vertical="center" wrapText="1"/>
    </xf>
    <xf numFmtId="49" fontId="50" fillId="0" borderId="1" xfId="1" quotePrefix="1" applyNumberFormat="1" applyFont="1" applyBorder="1" applyAlignment="1">
      <alignment horizontal="left" vertical="center" wrapText="1"/>
    </xf>
    <xf numFmtId="4" fontId="50" fillId="0" borderId="1" xfId="1" applyNumberFormat="1" applyFont="1" applyBorder="1" applyAlignment="1">
      <alignment horizontal="right" vertical="center" wrapText="1"/>
    </xf>
    <xf numFmtId="3" fontId="49" fillId="0" borderId="1" xfId="0" applyNumberFormat="1" applyFont="1" applyBorder="1" applyAlignment="1">
      <alignment horizontal="left" vertical="center" wrapText="1"/>
    </xf>
    <xf numFmtId="49" fontId="50" fillId="0" borderId="1" xfId="1" applyNumberFormat="1" applyFont="1" applyBorder="1" applyAlignment="1">
      <alignment horizontal="left" vertical="center" wrapText="1"/>
    </xf>
    <xf numFmtId="3" fontId="51" fillId="0" borderId="1" xfId="0" applyNumberFormat="1" applyFont="1" applyBorder="1" applyAlignment="1">
      <alignment horizontal="left" vertical="center" wrapText="1" indent="2"/>
    </xf>
    <xf numFmtId="49" fontId="31" fillId="0" borderId="1" xfId="1" applyNumberFormat="1" applyFont="1" applyBorder="1" applyAlignment="1">
      <alignment horizontal="left" vertical="center" wrapText="1"/>
    </xf>
    <xf numFmtId="4" fontId="31" fillId="0" borderId="1" xfId="1" applyNumberFormat="1" applyFont="1" applyBorder="1" applyAlignment="1">
      <alignment horizontal="right" vertical="center" wrapText="1"/>
    </xf>
    <xf numFmtId="49" fontId="31" fillId="0" borderId="1" xfId="1" applyNumberFormat="1" applyFont="1" applyFill="1" applyBorder="1" applyAlignment="1">
      <alignment horizontal="left" vertical="center" wrapText="1"/>
    </xf>
    <xf numFmtId="49" fontId="50" fillId="0" borderId="1" xfId="1" applyNumberFormat="1" applyFont="1" applyFill="1" applyBorder="1" applyAlignment="1">
      <alignment horizontal="left" vertical="center" wrapText="1"/>
    </xf>
    <xf numFmtId="4" fontId="49" fillId="4" borderId="1" xfId="1" applyNumberFormat="1" applyFont="1" applyFill="1" applyBorder="1" applyAlignment="1">
      <alignment vertical="center" wrapText="1"/>
    </xf>
    <xf numFmtId="4" fontId="2" fillId="0" borderId="1" xfId="1" applyNumberFormat="1" applyFont="1" applyBorder="1" applyAlignment="1">
      <alignment horizontal="right" vertical="center" wrapText="1"/>
    </xf>
    <xf numFmtId="3" fontId="51" fillId="4" borderId="1" xfId="0" applyNumberFormat="1" applyFont="1" applyFill="1" applyBorder="1" applyAlignment="1">
      <alignment horizontal="left" vertical="center" wrapText="1" indent="2"/>
    </xf>
    <xf numFmtId="49" fontId="31" fillId="4" borderId="1" xfId="1" applyNumberFormat="1" applyFont="1" applyFill="1" applyBorder="1" applyAlignment="1">
      <alignment horizontal="left" vertical="center" wrapText="1"/>
    </xf>
    <xf numFmtId="49" fontId="31" fillId="0" borderId="1" xfId="0" applyNumberFormat="1" applyFont="1" applyBorder="1" applyAlignment="1">
      <alignment horizontal="left" vertical="center" wrapText="1"/>
    </xf>
    <xf numFmtId="3" fontId="46" fillId="0" borderId="1" xfId="0" applyNumberFormat="1" applyFont="1" applyBorder="1" applyAlignment="1">
      <alignment vertical="center" wrapText="1"/>
    </xf>
    <xf numFmtId="49" fontId="47" fillId="0" borderId="1" xfId="1" quotePrefix="1" applyNumberFormat="1" applyFont="1" applyBorder="1" applyAlignment="1">
      <alignment horizontal="left" vertical="center" wrapText="1"/>
    </xf>
    <xf numFmtId="3" fontId="48" fillId="0" borderId="1" xfId="0" quotePrefix="1" applyNumberFormat="1" applyFont="1" applyBorder="1" applyAlignment="1">
      <alignment horizontal="left" vertical="center" wrapText="1"/>
    </xf>
    <xf numFmtId="49" fontId="31" fillId="4" borderId="1" xfId="0" applyNumberFormat="1" applyFont="1" applyFill="1" applyBorder="1" applyAlignment="1">
      <alignment horizontal="left" vertical="center" wrapText="1"/>
    </xf>
    <xf numFmtId="4" fontId="52" fillId="4" borderId="1" xfId="1" applyNumberFormat="1" applyFont="1" applyFill="1" applyBorder="1" applyAlignment="1">
      <alignment vertical="center" wrapText="1"/>
    </xf>
    <xf numFmtId="4" fontId="46" fillId="4" borderId="1" xfId="1" applyNumberFormat="1" applyFont="1" applyFill="1" applyBorder="1" applyAlignment="1">
      <alignment vertical="center" wrapText="1"/>
    </xf>
    <xf numFmtId="4" fontId="51" fillId="4" borderId="1" xfId="1" applyNumberFormat="1" applyFont="1" applyFill="1" applyBorder="1" applyAlignment="1">
      <alignment vertical="center" wrapText="1"/>
    </xf>
    <xf numFmtId="0" fontId="53" fillId="5" borderId="1" xfId="0" applyFont="1" applyFill="1" applyBorder="1" applyAlignment="1">
      <alignment horizontal="centerContinuous" vertical="center" wrapText="1"/>
    </xf>
    <xf numFmtId="49" fontId="54" fillId="5" borderId="1" xfId="1" applyNumberFormat="1" applyFont="1" applyFill="1" applyBorder="1" applyAlignment="1">
      <alignment horizontal="centerContinuous" vertical="center" wrapText="1"/>
    </xf>
    <xf numFmtId="4" fontId="53" fillId="5" borderId="1" xfId="1" applyNumberFormat="1" applyFont="1" applyFill="1" applyBorder="1" applyAlignment="1">
      <alignment horizontal="centerContinuous" vertical="center" wrapText="1"/>
    </xf>
    <xf numFmtId="49" fontId="55" fillId="6" borderId="1" xfId="0" applyNumberFormat="1" applyFont="1" applyFill="1" applyBorder="1" applyAlignment="1">
      <alignment vertical="center" wrapText="1"/>
    </xf>
    <xf numFmtId="49" fontId="56" fillId="6" borderId="1" xfId="1" quotePrefix="1" applyNumberFormat="1" applyFont="1" applyFill="1" applyBorder="1" applyAlignment="1">
      <alignment vertical="center" wrapText="1"/>
    </xf>
    <xf numFmtId="4" fontId="56" fillId="6" borderId="1" xfId="1" applyNumberFormat="1" applyFont="1" applyFill="1" applyBorder="1" applyAlignment="1">
      <alignment vertical="center" wrapText="1"/>
    </xf>
    <xf numFmtId="49" fontId="57" fillId="7" borderId="1" xfId="0" applyNumberFormat="1" applyFont="1" applyFill="1" applyBorder="1" applyAlignment="1">
      <alignment vertical="center" wrapText="1"/>
    </xf>
    <xf numFmtId="49" fontId="57" fillId="7" borderId="1" xfId="1" applyNumberFormat="1" applyFont="1" applyFill="1" applyBorder="1" applyAlignment="1">
      <alignment vertical="center" wrapText="1"/>
    </xf>
    <xf numFmtId="4" fontId="57" fillId="7" borderId="1" xfId="1" applyNumberFormat="1" applyFont="1" applyFill="1" applyBorder="1" applyAlignment="1">
      <alignment vertical="center" wrapText="1"/>
    </xf>
    <xf numFmtId="49" fontId="58" fillId="0" borderId="1" xfId="1" applyNumberFormat="1" applyFont="1" applyBorder="1" applyAlignment="1">
      <alignment horizontal="centerContinuous" vertical="center" wrapText="1"/>
    </xf>
    <xf numFmtId="49" fontId="6" fillId="0" borderId="1" xfId="1" applyNumberFormat="1" applyFont="1" applyBorder="1" applyAlignment="1">
      <alignment horizontal="centerContinuous" vertical="center" wrapText="1"/>
    </xf>
    <xf numFmtId="4" fontId="41" fillId="0" borderId="1" xfId="1" applyNumberFormat="1" applyFont="1" applyBorder="1" applyAlignment="1">
      <alignment horizontal="centerContinuous" vertical="center" wrapText="1"/>
    </xf>
    <xf numFmtId="49" fontId="49" fillId="0" borderId="1" xfId="0" applyNumberFormat="1" applyFont="1" applyBorder="1" applyAlignment="1">
      <alignment vertical="center" wrapText="1"/>
    </xf>
    <xf numFmtId="49" fontId="50" fillId="0" borderId="1" xfId="1" applyNumberFormat="1" applyFont="1" applyBorder="1" applyAlignment="1">
      <alignment vertical="center" wrapText="1"/>
    </xf>
    <xf numFmtId="4" fontId="50" fillId="0" borderId="1" xfId="1" applyNumberFormat="1" applyFont="1" applyBorder="1" applyAlignment="1">
      <alignment vertical="center" wrapText="1"/>
    </xf>
    <xf numFmtId="49" fontId="51" fillId="0" borderId="1" xfId="0" applyNumberFormat="1" applyFont="1" applyBorder="1" applyAlignment="1">
      <alignment horizontal="left" vertical="center" wrapText="1" indent="2"/>
    </xf>
    <xf numFmtId="49" fontId="31" fillId="0" borderId="1" xfId="1" applyNumberFormat="1" applyFont="1" applyBorder="1" applyAlignment="1">
      <alignment vertical="center" wrapText="1"/>
    </xf>
    <xf numFmtId="4" fontId="31" fillId="0" borderId="1" xfId="1" applyNumberFormat="1" applyFont="1" applyBorder="1" applyAlignment="1">
      <alignment vertical="center" wrapText="1"/>
    </xf>
    <xf numFmtId="49" fontId="59" fillId="6" borderId="1" xfId="0" applyNumberFormat="1" applyFont="1" applyFill="1" applyBorder="1" applyAlignment="1">
      <alignment vertical="center" wrapText="1"/>
    </xf>
    <xf numFmtId="49" fontId="33" fillId="6" borderId="1" xfId="1" quotePrefix="1" applyNumberFormat="1" applyFont="1" applyFill="1" applyBorder="1" applyAlignment="1">
      <alignment vertical="center" wrapText="1"/>
    </xf>
    <xf numFmtId="4" fontId="33" fillId="6" borderId="1" xfId="1" applyNumberFormat="1" applyFont="1" applyFill="1" applyBorder="1" applyAlignment="1">
      <alignment vertical="center" wrapText="1"/>
    </xf>
    <xf numFmtId="49" fontId="60" fillId="0" borderId="1" xfId="0" applyNumberFormat="1" applyFont="1" applyBorder="1" applyAlignment="1">
      <alignment vertical="center" wrapText="1"/>
    </xf>
    <xf numFmtId="49" fontId="13" fillId="0" borderId="1" xfId="1" applyNumberFormat="1" applyFont="1" applyBorder="1" applyAlignment="1">
      <alignment vertical="center" wrapText="1"/>
    </xf>
    <xf numFmtId="4" fontId="31" fillId="4" borderId="1" xfId="1" applyNumberFormat="1" applyFont="1" applyFill="1" applyBorder="1" applyAlignment="1">
      <alignment vertical="center" wrapText="1"/>
    </xf>
    <xf numFmtId="49" fontId="33" fillId="6" borderId="1" xfId="1" applyNumberFormat="1" applyFont="1" applyFill="1" applyBorder="1" applyAlignment="1">
      <alignment vertical="center" wrapText="1"/>
    </xf>
    <xf numFmtId="49" fontId="2" fillId="0" borderId="1" xfId="1" quotePrefix="1" applyNumberFormat="1" applyFont="1" applyFill="1" applyBorder="1" applyAlignment="1">
      <alignment horizontal="left" vertical="center" wrapText="1"/>
    </xf>
    <xf numFmtId="4" fontId="61" fillId="7" borderId="1" xfId="1" applyNumberFormat="1" applyFont="1" applyFill="1" applyBorder="1" applyAlignment="1">
      <alignment vertical="center" wrapText="1"/>
    </xf>
    <xf numFmtId="49" fontId="62" fillId="0" borderId="1" xfId="0" applyNumberFormat="1" applyFont="1" applyBorder="1" applyAlignment="1">
      <alignment vertical="center" wrapText="1"/>
    </xf>
    <xf numFmtId="49" fontId="63" fillId="0" borderId="1" xfId="1" applyNumberFormat="1" applyFont="1" applyBorder="1" applyAlignment="1">
      <alignment vertical="center" wrapText="1"/>
    </xf>
    <xf numFmtId="4" fontId="63" fillId="0" borderId="1" xfId="1" applyNumberFormat="1" applyFont="1" applyBorder="1" applyAlignment="1">
      <alignment vertical="center" wrapText="1"/>
    </xf>
    <xf numFmtId="0" fontId="66" fillId="8" borderId="1" xfId="0" applyFont="1" applyFill="1" applyBorder="1" applyAlignment="1">
      <alignment horizontal="centerContinuous" vertical="center" wrapText="1"/>
    </xf>
    <xf numFmtId="49" fontId="66" fillId="8" borderId="1" xfId="0" applyNumberFormat="1" applyFont="1" applyFill="1" applyBorder="1" applyAlignment="1">
      <alignment horizontal="centerContinuous" vertical="center" wrapText="1"/>
    </xf>
    <xf numFmtId="4" fontId="66" fillId="8" borderId="1" xfId="0" applyNumberFormat="1" applyFont="1" applyFill="1" applyBorder="1" applyAlignment="1">
      <alignment horizontal="centerContinuous" vertical="center" wrapText="1"/>
    </xf>
    <xf numFmtId="0" fontId="66" fillId="0" borderId="0" xfId="0" applyFont="1" applyAlignment="1">
      <alignment vertical="center" wrapText="1"/>
    </xf>
    <xf numFmtId="3" fontId="46" fillId="9" borderId="1" xfId="0" applyNumberFormat="1" applyFont="1" applyFill="1" applyBorder="1" applyAlignment="1">
      <alignment horizontal="left" vertical="center" wrapText="1"/>
    </xf>
    <xf numFmtId="49" fontId="47" fillId="9" borderId="1" xfId="1" applyNumberFormat="1" applyFont="1" applyFill="1" applyBorder="1" applyAlignment="1">
      <alignment horizontal="left" vertical="center" wrapText="1"/>
    </xf>
    <xf numFmtId="4" fontId="47" fillId="9" borderId="1" xfId="1" applyNumberFormat="1" applyFont="1" applyFill="1" applyBorder="1" applyAlignment="1">
      <alignment horizontal="right" vertical="center" wrapText="1"/>
    </xf>
    <xf numFmtId="3" fontId="48" fillId="9" borderId="1" xfId="0" applyNumberFormat="1" applyFont="1" applyFill="1" applyBorder="1" applyAlignment="1">
      <alignment vertical="center" wrapText="1"/>
    </xf>
    <xf numFmtId="49" fontId="2" fillId="9" borderId="1" xfId="1" quotePrefix="1" applyNumberFormat="1" applyFont="1" applyFill="1" applyBorder="1" applyAlignment="1">
      <alignment horizontal="left" vertical="center" wrapText="1"/>
    </xf>
    <xf numFmtId="4" fontId="2" fillId="9" borderId="1" xfId="1" applyNumberFormat="1" applyFont="1" applyFill="1" applyBorder="1" applyAlignment="1">
      <alignment horizontal="right" vertical="center" wrapText="1"/>
    </xf>
    <xf numFmtId="49" fontId="2" fillId="9" borderId="1" xfId="1" applyNumberFormat="1" applyFont="1" applyFill="1" applyBorder="1" applyAlignment="1">
      <alignment horizontal="left" vertical="center" wrapText="1"/>
    </xf>
    <xf numFmtId="3" fontId="48" fillId="9" borderId="1" xfId="0" applyNumberFormat="1" applyFont="1" applyFill="1" applyBorder="1" applyAlignment="1">
      <alignment horizontal="left" vertical="center" wrapText="1"/>
    </xf>
    <xf numFmtId="3" fontId="49" fillId="9" borderId="1" xfId="0" applyNumberFormat="1" applyFont="1" applyFill="1" applyBorder="1" applyAlignment="1">
      <alignment vertical="center" wrapText="1"/>
    </xf>
    <xf numFmtId="49" fontId="50" fillId="9" borderId="1" xfId="1" quotePrefix="1" applyNumberFormat="1" applyFont="1" applyFill="1" applyBorder="1" applyAlignment="1">
      <alignment horizontal="left" vertical="center" wrapText="1"/>
    </xf>
    <xf numFmtId="4" fontId="49" fillId="9" borderId="1" xfId="1" applyNumberFormat="1" applyFont="1" applyFill="1" applyBorder="1" applyAlignment="1">
      <alignment vertical="center" wrapText="1"/>
    </xf>
    <xf numFmtId="49" fontId="50" fillId="9" borderId="1" xfId="1" applyNumberFormat="1" applyFont="1" applyFill="1" applyBorder="1" applyAlignment="1">
      <alignment horizontal="left" vertical="center" wrapText="1"/>
    </xf>
    <xf numFmtId="3" fontId="49" fillId="9" borderId="1" xfId="0" applyNumberFormat="1" applyFont="1" applyFill="1" applyBorder="1" applyAlignment="1">
      <alignment horizontal="left" vertical="center" wrapText="1"/>
    </xf>
    <xf numFmtId="3" fontId="51" fillId="9" borderId="1" xfId="0" applyNumberFormat="1" applyFont="1" applyFill="1" applyBorder="1" applyAlignment="1">
      <alignment horizontal="left" vertical="center" wrapText="1" indent="2"/>
    </xf>
    <xf numFmtId="49" fontId="31" fillId="9" borderId="1" xfId="1" applyNumberFormat="1" applyFont="1" applyFill="1" applyBorder="1" applyAlignment="1">
      <alignment horizontal="left" vertical="center" wrapText="1"/>
    </xf>
    <xf numFmtId="4" fontId="51" fillId="9" borderId="1" xfId="1" applyNumberFormat="1" applyFont="1" applyFill="1" applyBorder="1" applyAlignment="1">
      <alignment vertical="center" wrapText="1"/>
    </xf>
    <xf numFmtId="3" fontId="46" fillId="9" borderId="1" xfId="0" applyNumberFormat="1" applyFont="1" applyFill="1" applyBorder="1" applyAlignment="1">
      <alignment vertical="center" wrapText="1"/>
    </xf>
    <xf numFmtId="4" fontId="52" fillId="9" borderId="1" xfId="1" applyNumberFormat="1" applyFont="1" applyFill="1" applyBorder="1" applyAlignment="1">
      <alignment vertical="center" wrapText="1"/>
    </xf>
    <xf numFmtId="49" fontId="47" fillId="9" borderId="1" xfId="1" quotePrefix="1" applyNumberFormat="1" applyFont="1" applyFill="1" applyBorder="1" applyAlignment="1">
      <alignment horizontal="left" vertical="center" wrapText="1"/>
    </xf>
    <xf numFmtId="3" fontId="48" fillId="9" borderId="1" xfId="0" quotePrefix="1" applyNumberFormat="1" applyFont="1" applyFill="1" applyBorder="1" applyAlignment="1">
      <alignment horizontal="left" vertical="center" wrapText="1"/>
    </xf>
    <xf numFmtId="4" fontId="2" fillId="0" borderId="1" xfId="1" applyNumberFormat="1" applyFont="1" applyFill="1" applyBorder="1" applyAlignment="1">
      <alignment horizontal="right" vertical="center" wrapText="1"/>
    </xf>
    <xf numFmtId="4" fontId="51" fillId="0" borderId="1" xfId="1" applyNumberFormat="1" applyFont="1" applyFill="1" applyBorder="1" applyAlignment="1">
      <alignment vertical="center" wrapText="1"/>
    </xf>
    <xf numFmtId="4" fontId="31" fillId="0" borderId="1" xfId="1" applyNumberFormat="1" applyFont="1" applyFill="1" applyBorder="1" applyAlignment="1">
      <alignment vertical="center" wrapText="1"/>
    </xf>
    <xf numFmtId="49" fontId="31" fillId="0" borderId="1" xfId="1" applyNumberFormat="1" applyFont="1" applyFill="1" applyBorder="1" applyAlignment="1">
      <alignment vertical="center" wrapText="1"/>
    </xf>
    <xf numFmtId="49" fontId="58" fillId="4" borderId="1" xfId="1" applyNumberFormat="1" applyFont="1" applyFill="1" applyBorder="1" applyAlignment="1">
      <alignment horizontal="centerContinuous" vertical="center" wrapText="1"/>
    </xf>
    <xf numFmtId="49" fontId="6" fillId="4" borderId="1" xfId="1" applyNumberFormat="1" applyFont="1" applyFill="1" applyBorder="1" applyAlignment="1">
      <alignment horizontal="centerContinuous" vertical="center" wrapText="1"/>
    </xf>
    <xf numFmtId="4" fontId="41" fillId="4" borderId="1" xfId="1" applyNumberFormat="1" applyFont="1" applyFill="1" applyBorder="1" applyAlignment="1">
      <alignment horizontal="centerContinuous" vertical="center" wrapText="1"/>
    </xf>
    <xf numFmtId="4" fontId="50" fillId="0" borderId="1" xfId="1" applyNumberFormat="1" applyFont="1" applyFill="1" applyBorder="1" applyAlignment="1">
      <alignment vertical="center" wrapText="1"/>
    </xf>
    <xf numFmtId="4" fontId="50" fillId="9" borderId="1" xfId="1" applyNumberFormat="1" applyFont="1" applyFill="1" applyBorder="1" applyAlignment="1">
      <alignment horizontal="right" vertical="center" wrapText="1"/>
    </xf>
    <xf numFmtId="4" fontId="31" fillId="9" borderId="1" xfId="1" applyNumberFormat="1" applyFont="1" applyFill="1" applyBorder="1" applyAlignment="1">
      <alignment horizontal="right" vertical="center" wrapText="1"/>
    </xf>
    <xf numFmtId="0" fontId="68" fillId="4" borderId="0" xfId="0" applyFont="1" applyFill="1" applyAlignment="1">
      <alignment vertical="center" wrapText="1"/>
    </xf>
    <xf numFmtId="49" fontId="31" fillId="9" borderId="1" xfId="0" applyNumberFormat="1" applyFont="1" applyFill="1" applyBorder="1" applyAlignment="1">
      <alignment horizontal="left" vertical="center" wrapText="1"/>
    </xf>
    <xf numFmtId="3" fontId="48" fillId="10" borderId="1" xfId="0" applyNumberFormat="1" applyFont="1" applyFill="1" applyBorder="1" applyAlignment="1">
      <alignment horizontal="left" vertical="center" wrapText="1"/>
    </xf>
    <xf numFmtId="49" fontId="2" fillId="10" borderId="1" xfId="1" applyNumberFormat="1" applyFont="1" applyFill="1" applyBorder="1" applyAlignment="1">
      <alignment horizontal="left" vertical="center" wrapText="1"/>
    </xf>
    <xf numFmtId="4" fontId="2" fillId="10" borderId="1" xfId="1" applyNumberFormat="1" applyFont="1" applyFill="1" applyBorder="1" applyAlignment="1">
      <alignment horizontal="right" vertical="center" wrapText="1"/>
    </xf>
    <xf numFmtId="3" fontId="49" fillId="10" borderId="1" xfId="0" applyNumberFormat="1" applyFont="1" applyFill="1" applyBorder="1" applyAlignment="1">
      <alignment vertical="center" wrapText="1"/>
    </xf>
    <xf numFmtId="49" fontId="50" fillId="10" borderId="1" xfId="1" applyNumberFormat="1" applyFont="1" applyFill="1" applyBorder="1" applyAlignment="1">
      <alignment horizontal="left" vertical="center" wrapText="1"/>
    </xf>
    <xf numFmtId="4" fontId="50" fillId="10" borderId="1" xfId="1" applyNumberFormat="1" applyFont="1" applyFill="1" applyBorder="1" applyAlignment="1">
      <alignment horizontal="right" vertical="center" wrapText="1"/>
    </xf>
    <xf numFmtId="3" fontId="51" fillId="10" borderId="1" xfId="0" applyNumberFormat="1" applyFont="1" applyFill="1" applyBorder="1" applyAlignment="1">
      <alignment horizontal="left" vertical="center" wrapText="1" indent="2"/>
    </xf>
    <xf numFmtId="49" fontId="31" fillId="10" borderId="1" xfId="1" applyNumberFormat="1" applyFont="1" applyFill="1" applyBorder="1" applyAlignment="1">
      <alignment horizontal="left" vertical="center" wrapText="1"/>
    </xf>
    <xf numFmtId="4" fontId="31" fillId="10" borderId="1" xfId="1" applyNumberFormat="1" applyFont="1" applyFill="1" applyBorder="1" applyAlignment="1">
      <alignment horizontal="right" vertical="center" wrapText="1"/>
    </xf>
    <xf numFmtId="4" fontId="31" fillId="0" borderId="1" xfId="1" quotePrefix="1" applyNumberFormat="1" applyFont="1" applyBorder="1" applyAlignment="1">
      <alignment vertical="center" wrapText="1"/>
    </xf>
    <xf numFmtId="4" fontId="31" fillId="0" borderId="1" xfId="1" quotePrefix="1" applyNumberFormat="1" applyFont="1" applyBorder="1" applyAlignment="1">
      <alignment horizontal="right" vertical="center" wrapText="1"/>
    </xf>
    <xf numFmtId="0" fontId="69" fillId="0" borderId="0" xfId="1" applyFont="1"/>
    <xf numFmtId="0" fontId="35" fillId="0" borderId="0" xfId="1" applyFont="1" applyAlignment="1">
      <alignment horizontal="left"/>
    </xf>
    <xf numFmtId="49" fontId="35" fillId="0" borderId="0" xfId="0" applyNumberFormat="1" applyFont="1" applyAlignment="1">
      <alignment vertical="center" wrapText="1"/>
    </xf>
    <xf numFmtId="4" fontId="70" fillId="0" borderId="0" xfId="0" applyNumberFormat="1" applyFont="1" applyAlignment="1">
      <alignment vertical="center" wrapText="1"/>
    </xf>
    <xf numFmtId="0" fontId="35" fillId="0" borderId="0" xfId="0" applyFont="1" applyAlignment="1">
      <alignment vertical="center" wrapText="1"/>
    </xf>
    <xf numFmtId="49" fontId="71" fillId="0" borderId="0" xfId="1" applyNumberFormat="1" applyFont="1" applyAlignment="1">
      <alignment horizontal="left" vertical="top"/>
    </xf>
    <xf numFmtId="49" fontId="35" fillId="0" borderId="0" xfId="1" applyNumberFormat="1" applyFont="1" applyAlignment="1">
      <alignment horizontal="left"/>
    </xf>
    <xf numFmtId="49" fontId="35" fillId="0" borderId="0" xfId="0" applyNumberFormat="1" applyFont="1" applyAlignment="1">
      <alignment horizontal="left" vertical="center"/>
    </xf>
    <xf numFmtId="4" fontId="70" fillId="0" borderId="0" xfId="0" applyNumberFormat="1" applyFont="1" applyAlignment="1">
      <alignment horizontal="left" vertical="center"/>
    </xf>
    <xf numFmtId="49" fontId="73" fillId="0" borderId="0" xfId="0" applyNumberFormat="1" applyFont="1" applyAlignment="1">
      <alignment horizontal="centerContinuous" vertical="center" wrapText="1"/>
    </xf>
    <xf numFmtId="49" fontId="74" fillId="0" borderId="0" xfId="1" applyNumberFormat="1" applyFont="1" applyAlignment="1">
      <alignment horizontal="centerContinuous" vertical="center" wrapText="1"/>
    </xf>
    <xf numFmtId="0" fontId="41" fillId="0" borderId="0" xfId="0" applyFont="1" applyAlignment="1">
      <alignment vertical="center" wrapText="1"/>
    </xf>
    <xf numFmtId="4" fontId="41" fillId="0" borderId="0" xfId="0" applyNumberFormat="1" applyFont="1" applyAlignment="1">
      <alignment vertical="center" wrapText="1"/>
    </xf>
    <xf numFmtId="0" fontId="42" fillId="0" borderId="0" xfId="0" applyFont="1" applyAlignment="1">
      <alignment horizontal="left" vertical="center"/>
    </xf>
    <xf numFmtId="0" fontId="40" fillId="0" borderId="0" xfId="0" applyFont="1" applyAlignment="1">
      <alignment horizontal="left" vertical="center"/>
    </xf>
    <xf numFmtId="49" fontId="40" fillId="0" borderId="0" xfId="0" applyNumberFormat="1" applyFont="1" applyAlignment="1">
      <alignment horizontal="centerContinuous" vertical="center"/>
    </xf>
    <xf numFmtId="0" fontId="75" fillId="0" borderId="0" xfId="0" applyFont="1" applyAlignment="1">
      <alignment horizontal="left" vertical="center"/>
    </xf>
    <xf numFmtId="49" fontId="42" fillId="0" borderId="0" xfId="0" applyNumberFormat="1" applyFont="1" applyAlignment="1">
      <alignment horizontal="left" vertical="center"/>
    </xf>
    <xf numFmtId="49" fontId="40" fillId="0" borderId="0" xfId="0" applyNumberFormat="1" applyFont="1" applyAlignment="1">
      <alignment horizontal="left" vertical="center"/>
    </xf>
    <xf numFmtId="49" fontId="76" fillId="0" borderId="0" xfId="1" applyNumberFormat="1" applyFont="1" applyAlignment="1">
      <alignment horizontal="centerContinuous" vertical="center"/>
    </xf>
    <xf numFmtId="49" fontId="77" fillId="0" borderId="0" xfId="0" applyNumberFormat="1" applyFont="1" applyAlignment="1">
      <alignment horizontal="centerContinuous" vertical="center"/>
    </xf>
    <xf numFmtId="4" fontId="77" fillId="0" borderId="0" xfId="0" applyNumberFormat="1" applyFont="1" applyAlignment="1">
      <alignment horizontal="left" vertical="center"/>
    </xf>
    <xf numFmtId="4" fontId="77" fillId="0" borderId="0" xfId="0" applyNumberFormat="1" applyFont="1" applyAlignment="1">
      <alignment horizontal="centerContinuous" vertical="center"/>
    </xf>
    <xf numFmtId="49" fontId="77" fillId="0" borderId="0" xfId="0" applyNumberFormat="1" applyFont="1" applyAlignment="1">
      <alignment horizontal="left" vertical="center"/>
    </xf>
    <xf numFmtId="0" fontId="77" fillId="0" borderId="0" xfId="0" applyFont="1" applyAlignment="1">
      <alignment horizontal="left" vertical="center"/>
    </xf>
    <xf numFmtId="49" fontId="0" fillId="0" borderId="0" xfId="0" applyNumberFormat="1" applyAlignment="1">
      <alignment vertical="center" wrapText="1"/>
    </xf>
  </cellXfs>
  <cellStyles count="6">
    <cellStyle name="Normal" xfId="0" builtinId="0"/>
    <cellStyle name="Normal_mach03 2" xfId="3"/>
    <cellStyle name="Normal_mach31" xfId="4"/>
    <cellStyle name="Normal_Machete buget 99" xfId="1"/>
    <cellStyle name="Normal_VAC 1b" xfId="2"/>
    <cellStyle name="Pro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theme" Target="theme/theme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sharedStrings" Target="sharedString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lvari%20date%20pc%20vechi%2021,01,2014/part%202/Documente%20Tulcan%20Mihaela/1%20Buget%202018/1%20Buget%20Local%202018/1%20Buget%20local%20201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Copy%20of%20miha\2010%20Buget\1%20Buget%20local\magd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VENIT-IGNAT\Salvari\Clau-Miha\Users\grozavuclaudia\Desktop\Documente%20Tulcan%20Mihaela\2%20Buget%202012\1%20Buget%20local%202012\2%20Anexa%2068.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Tabel%20Centralizator%20Buget%20INITIAL%202017%20TRIMESTR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0%20Buget%202013\1%20Buget%20local%202013\Centralizator%204%20investitii%20BL%20trimestr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g-tulcan\C\Documents%20and%20Settings\TULCAN%20MIHAELA\My%20Documents\2008%20Buget\7%20Situatii%20diverse\Investitii%202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VENIT-IGNAT\Salvari\Clau-Miha\Users\grozavuclaudia\Desktop\Documente%20Sas%20Olimpia\DDAC\proiect%20buget%202009%20FIN\decembrie%202008\Registru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VENIT-IGNAT\Salvari\Clau-Miha\Users\grozavuclaudia\Desktop\Documente%20Tulcan%20Mihaela\2%20Buget%202012\1%20Buget%20local%202012\2012\Nerambursabile\dotari.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ug-tulcan\C\Documents%20and%20Settings\TULCAN%20MIHAELA\My%20Documents\2006\II%20Dare%20de%20seama%2030%20iunie%202006\DDAC.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Bug-tulcan\C\Situatii_salarii\State_sal_2000\DEC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e%20Tulcan%20Mihaela\Mihaela\Buget%20local%20CHELTUIELI%2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0Buget%20Local%202023/TABEL%20Proiect%20buget%202019%202020%202021%202022%20repartizare%20trimest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avinia\c\My%20Documents\BOGNAR%202000-20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ENIT-IGNAT\Salvari\Clau-Miha\Proiect%20buget%202018%202021%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Copy%20of%20miha\2010%20Buget\1%20Buget%20local\3%20Anexe%20Actiuni%20si%20Biserici%2020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ANUL%202003\anexa%207%202003\tr%203%202003\excel\14%20constant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VENIT-IGNAT\Salvari\Clau-Miha\Users\grozavuclaudia\Desktop\Documente%20Tulcan%20Mihaela\0%20Buget%202012\5%20Diverse\Influente%20rectificare%20V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ug-tulcan\C\Situatii_salarii\State_sal_2001\Econom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T 2018 XV trim"/>
      <sheetName val="VENITURI 2018 XV trim"/>
      <sheetName val="CHELTUIELI 2018 XV"/>
      <sheetName val="VENITURI 2018 XV"/>
      <sheetName val="EXECUTIE VENITURI 31.12"/>
      <sheetName val="EXECUTIE VENITURI 28.12"/>
      <sheetName val="EXECUTIE VENITURI 27.12"/>
      <sheetName val="EXECUTIE VENITURI 21.12"/>
      <sheetName val="CHELT 2018 XIV trim"/>
      <sheetName val="VENITURI 2018 XIV trim"/>
      <sheetName val="EXECUTIE VENITURI 14.12"/>
      <sheetName val="EXECUTIE VENITURI 10.12"/>
      <sheetName val="CHELTUIELI 2018 XIV"/>
      <sheetName val="VENITURI 2018 XIV"/>
      <sheetName val="EXECUTIE VENITURI 06.12"/>
      <sheetName val="CHELT 2018 XIII trim"/>
      <sheetName val="VENITURI 2018 XIII trim"/>
      <sheetName val="CHELTUIELI 2018 XIII"/>
      <sheetName val="VENITURI 2018 XIII"/>
      <sheetName val="EXECUTIE VENITURI 26.10 "/>
      <sheetName val="EXECUTIE VENITURI 19.10"/>
      <sheetName val="CHELT 2018 XII trim"/>
      <sheetName val="VENITURI 2018 XII trim"/>
      <sheetName val="CHELTUIELI 2018 XII"/>
      <sheetName val="VENITURI 2018 XII"/>
      <sheetName val="EXECUTIE VENITURI 05.10.2018"/>
      <sheetName val="CHELT 2018 X XI trim"/>
      <sheetName val="VENITURI 2018 X XI trim"/>
      <sheetName val="CHELTUIELI 2018 XI"/>
      <sheetName val="VENITURI 2018 XI"/>
      <sheetName val="CHELTUIELI 2018 X"/>
      <sheetName val="VENITURI 2018 X"/>
      <sheetName val="CHELT 2018 VIII IX trim"/>
      <sheetName val="VENITURI 2018 VIII IX trim"/>
      <sheetName val="CHELTUIELI 2018 IX"/>
      <sheetName val="VENITURI 2018 IX"/>
      <sheetName val="CHELTUIELI 2018 VIII"/>
      <sheetName val="VENITURI 2018 VIII"/>
      <sheetName val="CHELT 2018 VII trim"/>
      <sheetName val="VENITURI 2018 VII trim"/>
      <sheetName val="CHELTUIELI 2018 VII"/>
      <sheetName val="VENITURI 2018 VII"/>
      <sheetName val="CHELT 2018 VI trim DP 16.07"/>
      <sheetName val="VENIT 2018 VI trim DP 16.07"/>
      <sheetName val="EXECUTIE VENIT 29 06"/>
      <sheetName val="CHELT 2018 VI trim"/>
      <sheetName val="VENIT 2018 VI trim"/>
      <sheetName val="CHELTUIELI 2018 VI"/>
      <sheetName val="VENITURI 2018 VI"/>
      <sheetName val="CHELT 2018 V trim DP iunie"/>
      <sheetName val="VENIT 2018 V trim DP iunie"/>
      <sheetName val="CHELT 2018 V trim"/>
      <sheetName val="VENIT 2018 V trim"/>
      <sheetName val="CHELTUIELI 2018 V"/>
      <sheetName val="VENITURI 2018 V"/>
      <sheetName val="CHELT 2018 IV trim"/>
      <sheetName val="VENIT 2018 IV trim"/>
      <sheetName val="CHELTUIELI 2018 IV"/>
      <sheetName val="VENITURI 2018 IV"/>
      <sheetName val="CHELT 2018 III trim"/>
      <sheetName val="VENIT 2018 III trim"/>
      <sheetName val="CHELTUIELI 2018 III"/>
      <sheetName val="VENITURI 2018 III"/>
      <sheetName val="EXECUTIE VENITURI 28.03"/>
      <sheetName val="CHELT 2018 II trim 23.03"/>
      <sheetName val="VENIT 2018 II trim 23.03"/>
      <sheetName val="EXECUTIE VENITURI 21.03.2018 "/>
      <sheetName val="CHELT 2018 II trim"/>
      <sheetName val="VENIT 2018 II trim"/>
      <sheetName val="EXECUTIE VENITURI 01.03.2018"/>
      <sheetName val="CHELTUIELI 2018 II"/>
      <sheetName val="VENITURI 2018 II"/>
      <sheetName val="CHELT 2018 I trim"/>
      <sheetName val="VENIT 2018 I trim"/>
      <sheetName val="CHELTUIELI 2018 I"/>
      <sheetName val="VENITURI 2018 I"/>
      <sheetName val="CHELT 2018 INITIAL AMEND trim"/>
      <sheetName val="VENIT 2018 INITIAL AMEND trim"/>
      <sheetName val="CHELTUIELI INITIAL trimest 2018"/>
      <sheetName val="CHELTUIELI 2018 INITIAL AMENDAM"/>
      <sheetName val="VENITURI 2018 INITIAL AMENDAM"/>
      <sheetName val="CHELTUIELI 2018 INITIAL"/>
      <sheetName val="VENITURI 2018 INITIAL"/>
      <sheetName val="CHELTUIELI 2018 PROIECT"/>
      <sheetName val="VENITURI 2018 PROIE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 INITIAL 56 02 trim"/>
      <sheetName val="trim viram iulie"/>
      <sheetName val="trim iunie"/>
      <sheetName val="1"/>
    </sheetNames>
    <sheetDataSet>
      <sheetData sheetId="0" refreshError="1"/>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 68 02 final"/>
      <sheetName val="68 02 final"/>
      <sheetName val="DET DP vir oct"/>
      <sheetName val="DP vir oct"/>
      <sheetName val="DET DP sept 2"/>
      <sheetName val="DP sept 2"/>
      <sheetName val="Detaliere V"/>
      <sheetName val="HCLM V "/>
      <sheetName val="DET DP vir sept"/>
      <sheetName val="DP sept"/>
      <sheetName val="DET DP V"/>
      <sheetName val="DP V"/>
      <sheetName val="Detaliere IV"/>
      <sheetName val="HCLM IV"/>
      <sheetName val="DET DP vir aug"/>
      <sheetName val="DP vir aug"/>
      <sheetName val="DET DP IV"/>
      <sheetName val="DP IV"/>
      <sheetName val="DET DP III"/>
      <sheetName val="DP III"/>
      <sheetName val="Detaliere III"/>
      <sheetName val="HCLM III"/>
      <sheetName val="DET DP II"/>
      <sheetName val="DP II"/>
      <sheetName val="Detaliere II"/>
      <sheetName val="HCLM II"/>
      <sheetName val="TVA I"/>
      <sheetName val="DET DP I"/>
      <sheetName val="DP I"/>
      <sheetName val="Detaliere I"/>
      <sheetName val="HCLM I"/>
      <sheetName val="DET DP initial"/>
      <sheetName val="DP initial  "/>
      <sheetName val="TVA initial"/>
      <sheetName val="Detaliere 68 02"/>
      <sheetName val="initial 68 02"/>
      <sheetName val="avizier 68 02"/>
      <sheetName val="propunere 68 02 "/>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TUIELI INITIAL trimest 2017"/>
      <sheetName val="CHELTUIELI INITIAL trim"/>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2012 amendamente TRIM"/>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IUL INVESTITII"/>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56 02"/>
      <sheetName val="DP III 87_02 (2)"/>
    </sheetNames>
    <sheetDataSet>
      <sheetData sheetId="0" refreshError="1"/>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zo vir"/>
      <sheetName val="dotari vir"/>
      <sheetName val="trezo initial"/>
      <sheetName val="dotari  initial"/>
    </sheetNames>
    <sheetDataSet>
      <sheetData sheetId="0"/>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II"/>
      <sheetName val="MATERIALE"/>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3)"/>
      <sheetName val="PERSONAL"/>
      <sheetName val="PERSONAL (2)"/>
      <sheetName val="SINDICAT"/>
      <sheetName val="PERSONAL (4)"/>
      <sheetName val="PERSONAL (5)"/>
    </sheetNames>
    <sheetDataSet>
      <sheetData sheetId="0"/>
      <sheetData sheetId="1">
        <row r="1">
          <cell r="A1" t="str">
            <v>MATRICOL</v>
          </cell>
          <cell r="B1" t="str">
            <v>CodOm</v>
          </cell>
          <cell r="C1" t="str">
            <v>Vazut</v>
          </cell>
          <cell r="D1" t="str">
            <v>NumePrenume</v>
          </cell>
          <cell r="E1" t="str">
            <v>Nume</v>
          </cell>
          <cell r="F1" t="str">
            <v>Prenume</v>
          </cell>
          <cell r="G1" t="str">
            <v>Functia</v>
          </cell>
          <cell r="H1" t="str">
            <v>IdServiciu</v>
          </cell>
          <cell r="I1" t="str">
            <v>SalarDeBaza</v>
          </cell>
          <cell r="J1" t="str">
            <v>SalarDeBazaBaza</v>
          </cell>
          <cell r="K1" t="str">
            <v>SalarDeBazaEfectiv</v>
          </cell>
          <cell r="L1" t="str">
            <v>IndeminCond</v>
          </cell>
          <cell r="M1" t="str">
            <v>IndemnConducereEfectiva</v>
          </cell>
          <cell r="N1" t="str">
            <v>Merit</v>
          </cell>
          <cell r="O1" t="str">
            <v>ProcentMerit</v>
          </cell>
          <cell r="P1" t="str">
            <v>MeritEfectiv</v>
          </cell>
          <cell r="Q1" t="str">
            <v>Ore</v>
          </cell>
          <cell r="R1" t="str">
            <v>OreLucrate</v>
          </cell>
          <cell r="S1" t="str">
            <v>OreSuplimentare50</v>
          </cell>
          <cell r="T1" t="str">
            <v>SumaOreSuplimentare50</v>
          </cell>
          <cell r="U1" t="str">
            <v>OreSuplimentare100</v>
          </cell>
          <cell r="V1" t="str">
            <v>SumaOreSuplimentare100</v>
          </cell>
          <cell r="W1" t="str">
            <v>SumaOreSuplimentare</v>
          </cell>
          <cell r="X1" t="str">
            <v>OreNoapte</v>
          </cell>
          <cell r="Y1" t="str">
            <v>SumaOreNoapte</v>
          </cell>
          <cell r="Z1" t="str">
            <v>SporVechime</v>
          </cell>
          <cell r="AA1" t="str">
            <v>SumaVechimeEfectiva</v>
          </cell>
          <cell r="AB1" t="str">
            <v>SumaSporVechime</v>
          </cell>
          <cell r="AC1" t="str">
            <v>SporFidelitate</v>
          </cell>
          <cell r="AD1" t="str">
            <v>SumaFidelitateEfectiva</v>
          </cell>
          <cell r="AE1" t="str">
            <v>SumaSporFidelitate</v>
          </cell>
          <cell r="AF1" t="str">
            <v>SporNocivitate</v>
          </cell>
          <cell r="AG1" t="str">
            <v>SumaNociveEfectiva</v>
          </cell>
          <cell r="AH1" t="str">
            <v>SumaSporNocivitate</v>
          </cell>
          <cell r="AI1" t="str">
            <v>OreConcOdihna</v>
          </cell>
          <cell r="AJ1" t="str">
            <v>SumaConcOdihna</v>
          </cell>
          <cell r="AK1" t="str">
            <v>SumaConcMedical</v>
          </cell>
          <cell r="AL1" t="str">
            <v>Premii</v>
          </cell>
          <cell r="AM1" t="str">
            <v>CMedPMA</v>
          </cell>
          <cell r="AN1" t="str">
            <v>CMedBASS</v>
          </cell>
          <cell r="AO1" t="str">
            <v>Indemizatie</v>
          </cell>
          <cell r="AP1" t="str">
            <v>SumaReprezentare</v>
          </cell>
          <cell r="AQ1" t="str">
            <v>PrimaConcediu</v>
          </cell>
          <cell r="AR1" t="str">
            <v>AltePrime</v>
          </cell>
          <cell r="AS1" t="str">
            <v>PrAcordate</v>
          </cell>
          <cell r="AT1" t="str">
            <v>IndemnConcNeefectuat</v>
          </cell>
          <cell r="AU1" t="str">
            <v>ContribPSuplim</v>
          </cell>
          <cell r="AV1" t="str">
            <v>ContribASomaj</v>
          </cell>
          <cell r="AW1" t="str">
            <v>VenitBrut</v>
          </cell>
          <cell r="AX1" t="str">
            <v>Cass1</v>
          </cell>
          <cell r="AY1" t="str">
            <v>Cass2</v>
          </cell>
          <cell r="AZ1" t="str">
            <v>CheltProf</v>
          </cell>
          <cell r="BA1" t="str">
            <v>VenitNet</v>
          </cell>
          <cell r="BB1" t="str">
            <v>DedPBaza</v>
          </cell>
          <cell r="BC1" t="str">
            <v>ProcentDedSupl</v>
          </cell>
          <cell r="BD1" t="str">
            <v>DedSupl</v>
          </cell>
          <cell r="BE1" t="str">
            <v>TotalDeduceri</v>
          </cell>
          <cell r="BF1" t="str">
            <v>VenitBazaCalcul</v>
          </cell>
          <cell r="BG1" t="str">
            <v>Impozit</v>
          </cell>
          <cell r="BH1" t="str">
            <v>SalarNet</v>
          </cell>
          <cell r="BI1" t="str">
            <v>Avans</v>
          </cell>
          <cell r="BJ1" t="str">
            <v>AvansConcediu</v>
          </cell>
          <cell r="BK1" t="str">
            <v>Retineri</v>
          </cell>
          <cell r="BL1" t="str">
            <v>PemiuNet</v>
          </cell>
          <cell r="BM1" t="str">
            <v>TotalPlata</v>
          </cell>
          <cell r="BN1" t="str">
            <v>MSind</v>
          </cell>
          <cell r="BO1" t="str">
            <v>Sindicat</v>
          </cell>
          <cell r="BP1" t="str">
            <v>ORE_TOTL</v>
          </cell>
          <cell r="BQ1" t="str">
            <v>ORE_BOAL</v>
          </cell>
          <cell r="BR1" t="str">
            <v>ORE_BOAL_P</v>
          </cell>
          <cell r="BS1" t="str">
            <v>ORE_BOAL_B</v>
          </cell>
          <cell r="BT1" t="str">
            <v>P_VECH_CB</v>
          </cell>
          <cell r="BU1" t="str">
            <v>SP_SP_EF</v>
          </cell>
          <cell r="BV1" t="str">
            <v>SP_SP_CA</v>
          </cell>
          <cell r="BW1" t="str">
            <v>SP_FIDEL</v>
          </cell>
          <cell r="BX1" t="str">
            <v>SPNOCIVE</v>
          </cell>
          <cell r="BY1" t="str">
            <v>SP_LIMBA</v>
          </cell>
          <cell r="BZ1" t="str">
            <v>LIMBA_EF</v>
          </cell>
          <cell r="CA1" t="str">
            <v>SPERICOL</v>
          </cell>
          <cell r="CB1" t="str">
            <v>PERIC_EF</v>
          </cell>
          <cell r="CC1" t="str">
            <v>RESTIT</v>
          </cell>
          <cell r="CD1" t="str">
            <v>TS</v>
          </cell>
          <cell r="CE1" t="str">
            <v>RED</v>
          </cell>
          <cell r="CF1" t="str">
            <v>PD</v>
          </cell>
          <cell r="CG1" t="str">
            <v>NOS2</v>
          </cell>
          <cell r="CH1" t="str">
            <v>LUNA</v>
          </cell>
          <cell r="CI1" t="str">
            <v>GPTP</v>
          </cell>
          <cell r="CJ1" t="str">
            <v>LDA</v>
          </cell>
          <cell r="CK1" t="str">
            <v>PSAS0</v>
          </cell>
          <cell r="CL1" t="str">
            <v>CINCIZ</v>
          </cell>
          <cell r="CM1" t="str">
            <v>TD</v>
          </cell>
          <cell r="CN1" t="str">
            <v>CASDANU</v>
          </cell>
          <cell r="CO1" t="str">
            <v>LUNA2</v>
          </cell>
          <cell r="CP1" t="str">
            <v>VET_RZB</v>
          </cell>
          <cell r="CQ1" t="str">
            <v>DIFERIT</v>
          </cell>
          <cell r="CR1" t="str">
            <v>Plecat</v>
          </cell>
          <cell r="CS1" t="str">
            <v>ProcentVechimeMedical</v>
          </cell>
          <cell r="CT1" t="str">
            <v>OreCBAnterior</v>
          </cell>
          <cell r="CU1" t="str">
            <v>OreCBoala</v>
          </cell>
          <cell r="CV1" t="str">
            <v>OreCBUnitate</v>
          </cell>
          <cell r="CW1" t="str">
            <v>OreCBAsigurari</v>
          </cell>
          <cell r="CX1" t="str">
            <v>Medical501</v>
          </cell>
          <cell r="CY1" t="str">
            <v>SumaCBUnitate</v>
          </cell>
          <cell r="CZ1" t="str">
            <v>SumaCBAsigurari</v>
          </cell>
          <cell r="DA1" t="str">
            <v>OreCBoala1</v>
          </cell>
          <cell r="DB1" t="str">
            <v>OreCBUnitate1</v>
          </cell>
          <cell r="DC1" t="str">
            <v>OreCBAsigurari1</v>
          </cell>
          <cell r="DD1" t="str">
            <v>SumaCBUnitate1</v>
          </cell>
          <cell r="DE1" t="str">
            <v>SumaCBAsigurari1</v>
          </cell>
          <cell r="DF1" t="str">
            <v>SumaConcMedical1</v>
          </cell>
          <cell r="DG1" t="str">
            <v>OreCBoala2</v>
          </cell>
          <cell r="DH1" t="str">
            <v>OreCBUnitate2</v>
          </cell>
          <cell r="DI1" t="str">
            <v>OreCBAsigurari2</v>
          </cell>
          <cell r="DJ1" t="str">
            <v>Medical502</v>
          </cell>
          <cell r="DK1" t="str">
            <v>SumaCBUnitate2</v>
          </cell>
          <cell r="DL1" t="str">
            <v>SumaCBAsigurari2</v>
          </cell>
          <cell r="DM1" t="str">
            <v>SumaConcMedical2</v>
          </cell>
          <cell r="DN1" t="str">
            <v>Prelungire</v>
          </cell>
          <cell r="DO1" t="str">
            <v>IngrijireCopil</v>
          </cell>
          <cell r="DP1" t="str">
            <v>IntegralAsigurari</v>
          </cell>
          <cell r="DQ1" t="str">
            <v>Indemnizatie</v>
          </cell>
          <cell r="DR1" t="str">
            <v>difSal</v>
          </cell>
          <cell r="DS1" t="str">
            <v>BCCASS</v>
          </cell>
          <cell r="DT1" t="str">
            <v>o1</v>
          </cell>
          <cell r="DU1" t="str">
            <v>sb1</v>
          </cell>
          <cell r="DV1" t="str">
            <v>nocda1</v>
          </cell>
          <cell r="DW1" t="str">
            <v>ind1</v>
          </cell>
          <cell r="DX1" t="str">
            <v>meri1</v>
          </cell>
          <cell r="DY1" t="str">
            <v>spvech</v>
          </cell>
          <cell r="DZ1" t="str">
            <v>fidda1</v>
          </cell>
          <cell r="EA1" t="str">
            <v>nos2a</v>
          </cell>
          <cell r="EB1" t="str">
            <v>nos1a</v>
          </cell>
          <cell r="EC1" t="str">
            <v>o2</v>
          </cell>
          <cell r="ED1" t="str">
            <v>sb2</v>
          </cell>
          <cell r="EE1" t="str">
            <v>nocda2</v>
          </cell>
          <cell r="EF1" t="str">
            <v>ind2</v>
          </cell>
          <cell r="EG1" t="str">
            <v>meri2</v>
          </cell>
          <cell r="EH1" t="str">
            <v>fidda2</v>
          </cell>
          <cell r="EI1" t="str">
            <v>nos2b</v>
          </cell>
          <cell r="EJ1" t="str">
            <v>nos1b</v>
          </cell>
          <cell r="EK1" t="str">
            <v>o3</v>
          </cell>
          <cell r="EL1" t="str">
            <v>sb3</v>
          </cell>
          <cell r="EM1" t="str">
            <v>nocda3</v>
          </cell>
          <cell r="EN1" t="str">
            <v>ind3</v>
          </cell>
          <cell r="EO1" t="str">
            <v>meri3</v>
          </cell>
          <cell r="EP1" t="str">
            <v>fidda3</v>
          </cell>
          <cell r="EQ1" t="str">
            <v>nos2c</v>
          </cell>
          <cell r="ER1" t="str">
            <v>nos1c</v>
          </cell>
          <cell r="ES1" t="str">
            <v>CazSpecial</v>
          </cell>
          <cell r="ET1" t="str">
            <v>oco1</v>
          </cell>
          <cell r="EU1" t="str">
            <v>oco2</v>
          </cell>
          <cell r="EV1" t="str">
            <v>oco3</v>
          </cell>
        </row>
        <row r="2">
          <cell r="A2">
            <v>59</v>
          </cell>
          <cell r="B2" t="str">
            <v>1770503020080</v>
          </cell>
          <cell r="C2" t="str">
            <v>ESTE</v>
          </cell>
          <cell r="D2" t="str">
            <v>TIUCH ADRIAN</v>
          </cell>
          <cell r="E2" t="str">
            <v>TIUCH</v>
          </cell>
          <cell r="F2" t="str">
            <v>ADRIAN</v>
          </cell>
          <cell r="G2" t="str">
            <v>muncitor</v>
          </cell>
          <cell r="H2">
            <v>0</v>
          </cell>
          <cell r="I2">
            <v>1826700</v>
          </cell>
          <cell r="J2">
            <v>1826700</v>
          </cell>
          <cell r="K2">
            <v>1826700</v>
          </cell>
          <cell r="L2">
            <v>0</v>
          </cell>
          <cell r="M2">
            <v>0</v>
          </cell>
          <cell r="N2">
            <v>0</v>
          </cell>
          <cell r="O2">
            <v>0</v>
          </cell>
          <cell r="P2">
            <v>0</v>
          </cell>
          <cell r="Q2">
            <v>144</v>
          </cell>
          <cell r="R2">
            <v>144</v>
          </cell>
          <cell r="S2">
            <v>0</v>
          </cell>
          <cell r="T2">
            <v>0</v>
          </cell>
          <cell r="U2">
            <v>12</v>
          </cell>
          <cell r="V2">
            <v>304450</v>
          </cell>
          <cell r="W2">
            <v>304450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349642</v>
          </cell>
          <cell r="AM2">
            <v>0</v>
          </cell>
          <cell r="AN2">
            <v>0</v>
          </cell>
          <cell r="AO2" t="b">
            <v>0</v>
          </cell>
          <cell r="AP2">
            <v>0</v>
          </cell>
          <cell r="AQ2">
            <v>0</v>
          </cell>
          <cell r="AR2">
            <v>3500000</v>
          </cell>
          <cell r="AS2">
            <v>0</v>
          </cell>
          <cell r="AT2">
            <v>0</v>
          </cell>
          <cell r="AU2">
            <v>91335</v>
          </cell>
          <cell r="AV2">
            <v>18267</v>
          </cell>
          <cell r="AW2">
            <v>5980792</v>
          </cell>
          <cell r="AX2">
            <v>418655</v>
          </cell>
          <cell r="AY2">
            <v>0</v>
          </cell>
          <cell r="AZ2">
            <v>138900</v>
          </cell>
          <cell r="BA2">
            <v>5313635</v>
          </cell>
          <cell r="BB2">
            <v>926000</v>
          </cell>
          <cell r="BC2">
            <v>1</v>
          </cell>
          <cell r="BD2">
            <v>0</v>
          </cell>
          <cell r="BE2">
            <v>926000</v>
          </cell>
          <cell r="BF2">
            <v>4387635</v>
          </cell>
          <cell r="BG2">
            <v>1059836</v>
          </cell>
          <cell r="BH2">
            <v>4392699</v>
          </cell>
          <cell r="BI2">
            <v>0</v>
          </cell>
          <cell r="BJ2">
            <v>0</v>
          </cell>
          <cell r="BK2">
            <v>0</v>
          </cell>
          <cell r="BL2">
            <v>0</v>
          </cell>
          <cell r="BM2">
            <v>4374432</v>
          </cell>
          <cell r="BN2" t="b">
            <v>1</v>
          </cell>
          <cell r="BO2">
            <v>18267</v>
          </cell>
          <cell r="BP2">
            <v>0</v>
          </cell>
          <cell r="BQ2">
            <v>0</v>
          </cell>
          <cell r="BR2">
            <v>0</v>
          </cell>
          <cell r="BS2">
            <v>0</v>
          </cell>
          <cell r="BT2">
            <v>0</v>
          </cell>
          <cell r="BU2">
            <v>0</v>
          </cell>
          <cell r="BV2">
            <v>0</v>
          </cell>
          <cell r="BW2">
            <v>0</v>
          </cell>
          <cell r="BX2">
            <v>0</v>
          </cell>
          <cell r="BY2">
            <v>0</v>
          </cell>
          <cell r="BZ2">
            <v>0</v>
          </cell>
          <cell r="CA2">
            <v>0</v>
          </cell>
          <cell r="CB2">
            <v>0</v>
          </cell>
          <cell r="CC2">
            <v>0</v>
          </cell>
          <cell r="CD2">
            <v>0</v>
          </cell>
          <cell r="CF2">
            <v>0</v>
          </cell>
          <cell r="CG2">
            <v>0</v>
          </cell>
          <cell r="CH2" t="str">
            <v>DECEMBRIE</v>
          </cell>
          <cell r="CJ2">
            <v>0</v>
          </cell>
          <cell r="CK2" t="b">
            <v>0</v>
          </cell>
          <cell r="CL2">
            <v>0</v>
          </cell>
          <cell r="CM2">
            <v>0</v>
          </cell>
          <cell r="CN2">
            <v>0</v>
          </cell>
          <cell r="CO2">
            <v>0</v>
          </cell>
          <cell r="CP2" t="str">
            <v>N</v>
          </cell>
          <cell r="CQ2" t="str">
            <v>N</v>
          </cell>
          <cell r="CR2" t="b">
            <v>0</v>
          </cell>
          <cell r="CS2">
            <v>0</v>
          </cell>
          <cell r="CT2">
            <v>0</v>
          </cell>
          <cell r="CU2">
            <v>0</v>
          </cell>
          <cell r="CV2">
            <v>0</v>
          </cell>
          <cell r="CW2">
            <v>0</v>
          </cell>
          <cell r="CX2">
            <v>0</v>
          </cell>
          <cell r="CY2">
            <v>0</v>
          </cell>
          <cell r="CZ2">
            <v>0</v>
          </cell>
          <cell r="DA2">
            <v>0</v>
          </cell>
          <cell r="DB2">
            <v>0</v>
          </cell>
          <cell r="DC2">
            <v>0</v>
          </cell>
          <cell r="DD2">
            <v>0</v>
          </cell>
          <cell r="DE2">
            <v>0</v>
          </cell>
          <cell r="DF2">
            <v>0</v>
          </cell>
          <cell r="DG2">
            <v>0</v>
          </cell>
          <cell r="DH2">
            <v>0</v>
          </cell>
          <cell r="DI2">
            <v>0</v>
          </cell>
          <cell r="DJ2">
            <v>0</v>
          </cell>
          <cell r="DK2">
            <v>0</v>
          </cell>
          <cell r="DL2">
            <v>0</v>
          </cell>
          <cell r="DM2">
            <v>0</v>
          </cell>
          <cell r="DN2" t="b">
            <v>0</v>
          </cell>
          <cell r="DO2" t="b">
            <v>0</v>
          </cell>
          <cell r="DP2" t="b">
            <v>0</v>
          </cell>
          <cell r="DQ2" t="b">
            <v>0</v>
          </cell>
          <cell r="DR2">
            <v>0</v>
          </cell>
          <cell r="DS2">
            <v>0</v>
          </cell>
          <cell r="DT2">
            <v>0</v>
          </cell>
          <cell r="DU2">
            <v>0</v>
          </cell>
          <cell r="DV2">
            <v>0</v>
          </cell>
          <cell r="DW2">
            <v>0</v>
          </cell>
          <cell r="DX2">
            <v>0</v>
          </cell>
          <cell r="DY2">
            <v>0</v>
          </cell>
          <cell r="DZ2">
            <v>0</v>
          </cell>
          <cell r="EA2">
            <v>0</v>
          </cell>
          <cell r="EB2">
            <v>0</v>
          </cell>
          <cell r="EC2">
            <v>0</v>
          </cell>
          <cell r="ED2">
            <v>0</v>
          </cell>
          <cell r="EE2">
            <v>0</v>
          </cell>
          <cell r="EF2">
            <v>0</v>
          </cell>
          <cell r="EG2">
            <v>0</v>
          </cell>
          <cell r="EH2">
            <v>0</v>
          </cell>
          <cell r="EI2">
            <v>0</v>
          </cell>
          <cell r="EJ2">
            <v>0</v>
          </cell>
          <cell r="EK2">
            <v>0</v>
          </cell>
          <cell r="EL2">
            <v>0</v>
          </cell>
          <cell r="EM2">
            <v>0</v>
          </cell>
          <cell r="EN2">
            <v>0</v>
          </cell>
          <cell r="EO2">
            <v>0</v>
          </cell>
          <cell r="EP2">
            <v>0</v>
          </cell>
          <cell r="EQ2">
            <v>0</v>
          </cell>
          <cell r="ER2">
            <v>0</v>
          </cell>
          <cell r="ES2" t="b">
            <v>0</v>
          </cell>
          <cell r="ET2">
            <v>0</v>
          </cell>
          <cell r="EU2">
            <v>0</v>
          </cell>
          <cell r="EV2">
            <v>0</v>
          </cell>
        </row>
        <row r="3">
          <cell r="A3">
            <v>294</v>
          </cell>
          <cell r="B3" t="str">
            <v>2590507020036</v>
          </cell>
          <cell r="C3" t="str">
            <v>ESTE</v>
          </cell>
          <cell r="D3" t="str">
            <v>ROTAR ALEXANDRINA</v>
          </cell>
          <cell r="E3" t="str">
            <v>ROTAR</v>
          </cell>
          <cell r="F3" t="str">
            <v>ALEXANDRINA</v>
          </cell>
          <cell r="G3" t="str">
            <v>consilier</v>
          </cell>
          <cell r="H3">
            <v>0</v>
          </cell>
          <cell r="I3">
            <v>3449400</v>
          </cell>
          <cell r="J3">
            <v>3449400</v>
          </cell>
          <cell r="K3">
            <v>3449400</v>
          </cell>
          <cell r="L3">
            <v>0</v>
          </cell>
          <cell r="M3">
            <v>0</v>
          </cell>
          <cell r="N3">
            <v>0</v>
          </cell>
          <cell r="O3">
            <v>0</v>
          </cell>
          <cell r="P3">
            <v>0</v>
          </cell>
          <cell r="Q3">
            <v>144</v>
          </cell>
          <cell r="R3">
            <v>144</v>
          </cell>
          <cell r="S3">
            <v>0</v>
          </cell>
          <cell r="T3">
            <v>0</v>
          </cell>
          <cell r="U3">
            <v>0</v>
          </cell>
          <cell r="V3">
            <v>0</v>
          </cell>
          <cell r="W3">
            <v>0</v>
          </cell>
          <cell r="X3">
            <v>0</v>
          </cell>
          <cell r="Y3">
            <v>0</v>
          </cell>
          <cell r="Z3">
            <v>20</v>
          </cell>
          <cell r="AA3">
            <v>689880</v>
          </cell>
          <cell r="AB3">
            <v>689880</v>
          </cell>
          <cell r="AC3">
            <v>0</v>
          </cell>
          <cell r="AD3">
            <v>0</v>
          </cell>
          <cell r="AE3">
            <v>0</v>
          </cell>
          <cell r="AF3">
            <v>0</v>
          </cell>
          <cell r="AG3">
            <v>0</v>
          </cell>
          <cell r="AH3">
            <v>0</v>
          </cell>
          <cell r="AI3">
            <v>0</v>
          </cell>
          <cell r="AJ3">
            <v>0</v>
          </cell>
          <cell r="AK3">
            <v>0</v>
          </cell>
          <cell r="AL3">
            <v>646762</v>
          </cell>
          <cell r="AM3">
            <v>0</v>
          </cell>
          <cell r="AN3">
            <v>0</v>
          </cell>
          <cell r="AO3" t="b">
            <v>0</v>
          </cell>
          <cell r="AP3">
            <v>0</v>
          </cell>
          <cell r="AQ3">
            <v>0</v>
          </cell>
          <cell r="AR3">
            <v>3500000</v>
          </cell>
          <cell r="AS3">
            <v>0</v>
          </cell>
          <cell r="AT3">
            <v>0</v>
          </cell>
          <cell r="AU3">
            <v>206964</v>
          </cell>
          <cell r="AV3">
            <v>34494</v>
          </cell>
          <cell r="AW3">
            <v>8286042</v>
          </cell>
          <cell r="AX3">
            <v>580023</v>
          </cell>
          <cell r="AY3">
            <v>0</v>
          </cell>
          <cell r="AZ3">
            <v>138900</v>
          </cell>
          <cell r="BA3">
            <v>7325661</v>
          </cell>
          <cell r="BB3">
            <v>926000</v>
          </cell>
          <cell r="BC3">
            <v>1</v>
          </cell>
          <cell r="BD3">
            <v>0</v>
          </cell>
          <cell r="BE3">
            <v>926000</v>
          </cell>
          <cell r="BF3">
            <v>6399661</v>
          </cell>
          <cell r="BG3">
            <v>1780804</v>
          </cell>
          <cell r="BH3">
            <v>5683757</v>
          </cell>
          <cell r="BI3">
            <v>0</v>
          </cell>
          <cell r="BJ3">
            <v>0</v>
          </cell>
          <cell r="BK3">
            <v>0</v>
          </cell>
          <cell r="BL3">
            <v>0</v>
          </cell>
          <cell r="BM3">
            <v>5649263</v>
          </cell>
          <cell r="BN3" t="b">
            <v>1</v>
          </cell>
          <cell r="BO3">
            <v>34494</v>
          </cell>
          <cell r="BP3">
            <v>0</v>
          </cell>
          <cell r="BQ3">
            <v>0</v>
          </cell>
          <cell r="BR3">
            <v>0</v>
          </cell>
          <cell r="BS3">
            <v>0</v>
          </cell>
          <cell r="BT3">
            <v>0</v>
          </cell>
          <cell r="BU3">
            <v>0</v>
          </cell>
          <cell r="BV3">
            <v>0</v>
          </cell>
          <cell r="BW3">
            <v>0</v>
          </cell>
          <cell r="BX3">
            <v>0</v>
          </cell>
          <cell r="BY3">
            <v>0</v>
          </cell>
          <cell r="BZ3">
            <v>0</v>
          </cell>
          <cell r="CA3">
            <v>0</v>
          </cell>
          <cell r="CB3">
            <v>0</v>
          </cell>
          <cell r="CC3">
            <v>0</v>
          </cell>
          <cell r="CD3">
            <v>0</v>
          </cell>
          <cell r="CF3">
            <v>0</v>
          </cell>
          <cell r="CG3">
            <v>0</v>
          </cell>
          <cell r="CH3" t="str">
            <v>DECEMBRIE</v>
          </cell>
          <cell r="CJ3">
            <v>0</v>
          </cell>
          <cell r="CK3" t="b">
            <v>0</v>
          </cell>
          <cell r="CL3">
            <v>0</v>
          </cell>
          <cell r="CM3">
            <v>0</v>
          </cell>
          <cell r="CN3">
            <v>0</v>
          </cell>
          <cell r="CO3">
            <v>0</v>
          </cell>
          <cell r="CP3" t="str">
            <v>N</v>
          </cell>
          <cell r="CQ3" t="str">
            <v>N</v>
          </cell>
          <cell r="CR3" t="b">
            <v>0</v>
          </cell>
          <cell r="CS3">
            <v>0</v>
          </cell>
          <cell r="CT3">
            <v>0</v>
          </cell>
          <cell r="CU3">
            <v>0</v>
          </cell>
          <cell r="CV3">
            <v>0</v>
          </cell>
          <cell r="CW3">
            <v>0</v>
          </cell>
          <cell r="CX3">
            <v>0</v>
          </cell>
          <cell r="CY3">
            <v>0</v>
          </cell>
          <cell r="CZ3">
            <v>0</v>
          </cell>
          <cell r="DA3">
            <v>0</v>
          </cell>
          <cell r="DB3">
            <v>0</v>
          </cell>
          <cell r="DC3">
            <v>0</v>
          </cell>
          <cell r="DD3">
            <v>0</v>
          </cell>
          <cell r="DE3">
            <v>0</v>
          </cell>
          <cell r="DF3">
            <v>0</v>
          </cell>
          <cell r="DG3">
            <v>0</v>
          </cell>
          <cell r="DH3">
            <v>0</v>
          </cell>
          <cell r="DI3">
            <v>0</v>
          </cell>
          <cell r="DJ3">
            <v>0</v>
          </cell>
          <cell r="DK3">
            <v>0</v>
          </cell>
          <cell r="DL3">
            <v>0</v>
          </cell>
          <cell r="DM3">
            <v>0</v>
          </cell>
          <cell r="DN3" t="b">
            <v>0</v>
          </cell>
          <cell r="DO3" t="b">
            <v>0</v>
          </cell>
          <cell r="DP3" t="b">
            <v>0</v>
          </cell>
          <cell r="DQ3" t="b">
            <v>0</v>
          </cell>
          <cell r="DR3">
            <v>0</v>
          </cell>
          <cell r="DS3">
            <v>0</v>
          </cell>
          <cell r="DT3">
            <v>0</v>
          </cell>
          <cell r="DU3">
            <v>0</v>
          </cell>
          <cell r="DV3">
            <v>0</v>
          </cell>
          <cell r="DW3">
            <v>0</v>
          </cell>
          <cell r="DX3">
            <v>0</v>
          </cell>
          <cell r="DY3">
            <v>0</v>
          </cell>
          <cell r="DZ3">
            <v>0</v>
          </cell>
          <cell r="EA3">
            <v>0</v>
          </cell>
          <cell r="EB3">
            <v>0</v>
          </cell>
          <cell r="EC3">
            <v>0</v>
          </cell>
          <cell r="ED3">
            <v>0</v>
          </cell>
          <cell r="EE3">
            <v>0</v>
          </cell>
          <cell r="EF3">
            <v>0</v>
          </cell>
          <cell r="EG3">
            <v>0</v>
          </cell>
          <cell r="EH3">
            <v>0</v>
          </cell>
          <cell r="EI3">
            <v>0</v>
          </cell>
          <cell r="EJ3">
            <v>0</v>
          </cell>
          <cell r="EK3">
            <v>0</v>
          </cell>
          <cell r="EL3">
            <v>0</v>
          </cell>
          <cell r="EM3">
            <v>0</v>
          </cell>
          <cell r="EN3">
            <v>0</v>
          </cell>
          <cell r="EO3">
            <v>0</v>
          </cell>
          <cell r="EP3">
            <v>0</v>
          </cell>
          <cell r="EQ3">
            <v>0</v>
          </cell>
          <cell r="ER3">
            <v>0</v>
          </cell>
          <cell r="ES3" t="b">
            <v>0</v>
          </cell>
          <cell r="ET3">
            <v>0</v>
          </cell>
          <cell r="EU3">
            <v>0</v>
          </cell>
          <cell r="EV3">
            <v>0</v>
          </cell>
        </row>
        <row r="4">
          <cell r="A4">
            <v>298</v>
          </cell>
          <cell r="B4" t="str">
            <v>2540126020039</v>
          </cell>
          <cell r="C4" t="str">
            <v>ESTE</v>
          </cell>
          <cell r="D4" t="str">
            <v>VESA ANGELA</v>
          </cell>
          <cell r="E4" t="str">
            <v>VESA</v>
          </cell>
          <cell r="F4" t="str">
            <v>ANGELA</v>
          </cell>
          <cell r="G4" t="str">
            <v>ref.spec.</v>
          </cell>
          <cell r="H4">
            <v>0</v>
          </cell>
          <cell r="I4">
            <v>2611300</v>
          </cell>
          <cell r="J4">
            <v>2611300</v>
          </cell>
          <cell r="K4">
            <v>2611300</v>
          </cell>
          <cell r="L4">
            <v>0</v>
          </cell>
          <cell r="M4">
            <v>0</v>
          </cell>
          <cell r="N4">
            <v>0</v>
          </cell>
          <cell r="O4">
            <v>0</v>
          </cell>
          <cell r="P4">
            <v>0</v>
          </cell>
          <cell r="Q4">
            <v>144</v>
          </cell>
          <cell r="R4">
            <v>144</v>
          </cell>
          <cell r="S4">
            <v>0</v>
          </cell>
          <cell r="T4">
            <v>0</v>
          </cell>
          <cell r="U4">
            <v>0</v>
          </cell>
          <cell r="V4">
            <v>0</v>
          </cell>
          <cell r="W4">
            <v>0</v>
          </cell>
          <cell r="X4">
            <v>0</v>
          </cell>
          <cell r="Y4">
            <v>0</v>
          </cell>
          <cell r="Z4">
            <v>25</v>
          </cell>
          <cell r="AA4">
            <v>652825</v>
          </cell>
          <cell r="AB4">
            <v>652825</v>
          </cell>
          <cell r="AC4">
            <v>0</v>
          </cell>
          <cell r="AD4">
            <v>0</v>
          </cell>
          <cell r="AE4">
            <v>0</v>
          </cell>
          <cell r="AF4">
            <v>0</v>
          </cell>
          <cell r="AG4">
            <v>0</v>
          </cell>
          <cell r="AH4">
            <v>0</v>
          </cell>
          <cell r="AI4">
            <v>0</v>
          </cell>
          <cell r="AJ4">
            <v>0</v>
          </cell>
          <cell r="AK4">
            <v>0</v>
          </cell>
          <cell r="AL4">
            <v>489619</v>
          </cell>
          <cell r="AM4">
            <v>0</v>
          </cell>
          <cell r="AN4">
            <v>0</v>
          </cell>
          <cell r="AO4" t="b">
            <v>0</v>
          </cell>
          <cell r="AP4">
            <v>0</v>
          </cell>
          <cell r="AQ4">
            <v>0</v>
          </cell>
          <cell r="AR4">
            <v>3500000</v>
          </cell>
          <cell r="AS4">
            <v>0</v>
          </cell>
          <cell r="AT4">
            <v>0</v>
          </cell>
          <cell r="AU4">
            <v>163206</v>
          </cell>
          <cell r="AV4">
            <v>26113</v>
          </cell>
          <cell r="AW4">
            <v>7253744</v>
          </cell>
          <cell r="AX4">
            <v>507762</v>
          </cell>
          <cell r="AY4">
            <v>0</v>
          </cell>
          <cell r="AZ4">
            <v>138900</v>
          </cell>
          <cell r="BA4">
            <v>6417763</v>
          </cell>
          <cell r="BB4">
            <v>926000</v>
          </cell>
          <cell r="BC4">
            <v>1</v>
          </cell>
          <cell r="BD4">
            <v>0</v>
          </cell>
          <cell r="BE4">
            <v>926000</v>
          </cell>
          <cell r="BF4">
            <v>5491763</v>
          </cell>
          <cell r="BG4">
            <v>1435239</v>
          </cell>
          <cell r="BH4">
            <v>5121424</v>
          </cell>
          <cell r="BI4">
            <v>0</v>
          </cell>
          <cell r="BJ4">
            <v>0</v>
          </cell>
          <cell r="BK4">
            <v>0</v>
          </cell>
          <cell r="BL4">
            <v>0</v>
          </cell>
          <cell r="BM4">
            <v>5095311</v>
          </cell>
          <cell r="BN4" t="b">
            <v>1</v>
          </cell>
          <cell r="BO4">
            <v>26113</v>
          </cell>
          <cell r="BP4">
            <v>0</v>
          </cell>
          <cell r="BQ4">
            <v>0</v>
          </cell>
          <cell r="BR4">
            <v>0</v>
          </cell>
          <cell r="BS4">
            <v>0</v>
          </cell>
          <cell r="BT4">
            <v>0</v>
          </cell>
          <cell r="BU4">
            <v>0</v>
          </cell>
          <cell r="BV4">
            <v>0</v>
          </cell>
          <cell r="BW4">
            <v>0</v>
          </cell>
          <cell r="BX4">
            <v>0</v>
          </cell>
          <cell r="BY4">
            <v>0</v>
          </cell>
          <cell r="BZ4">
            <v>0</v>
          </cell>
          <cell r="CA4">
            <v>0</v>
          </cell>
          <cell r="CB4">
            <v>0</v>
          </cell>
          <cell r="CC4">
            <v>0</v>
          </cell>
          <cell r="CD4">
            <v>0</v>
          </cell>
          <cell r="CF4">
            <v>0</v>
          </cell>
          <cell r="CG4">
            <v>0</v>
          </cell>
          <cell r="CH4" t="str">
            <v>DECEMBRIE</v>
          </cell>
          <cell r="CJ4">
            <v>0</v>
          </cell>
          <cell r="CK4" t="b">
            <v>0</v>
          </cell>
          <cell r="CL4">
            <v>0</v>
          </cell>
          <cell r="CM4">
            <v>0</v>
          </cell>
          <cell r="CN4">
            <v>0</v>
          </cell>
          <cell r="CO4">
            <v>0</v>
          </cell>
          <cell r="CP4" t="str">
            <v>N</v>
          </cell>
          <cell r="CQ4" t="str">
            <v>N</v>
          </cell>
          <cell r="CR4" t="b">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0</v>
          </cell>
          <cell r="DK4">
            <v>0</v>
          </cell>
          <cell r="DL4">
            <v>0</v>
          </cell>
          <cell r="DM4">
            <v>0</v>
          </cell>
          <cell r="DN4" t="b">
            <v>0</v>
          </cell>
          <cell r="DO4" t="b">
            <v>0</v>
          </cell>
          <cell r="DP4" t="b">
            <v>0</v>
          </cell>
          <cell r="DQ4" t="b">
            <v>0</v>
          </cell>
          <cell r="DR4">
            <v>0</v>
          </cell>
          <cell r="DS4">
            <v>0</v>
          </cell>
          <cell r="DT4">
            <v>0</v>
          </cell>
          <cell r="DU4">
            <v>0</v>
          </cell>
          <cell r="DV4">
            <v>0</v>
          </cell>
          <cell r="DW4">
            <v>0</v>
          </cell>
          <cell r="DX4">
            <v>0</v>
          </cell>
          <cell r="DY4">
            <v>0</v>
          </cell>
          <cell r="DZ4">
            <v>0</v>
          </cell>
          <cell r="EA4">
            <v>0</v>
          </cell>
          <cell r="EB4">
            <v>0</v>
          </cell>
          <cell r="EC4">
            <v>0</v>
          </cell>
          <cell r="ED4">
            <v>0</v>
          </cell>
          <cell r="EE4">
            <v>0</v>
          </cell>
          <cell r="EF4">
            <v>0</v>
          </cell>
          <cell r="EG4">
            <v>0</v>
          </cell>
          <cell r="EH4">
            <v>0</v>
          </cell>
          <cell r="EI4">
            <v>0</v>
          </cell>
          <cell r="EJ4">
            <v>0</v>
          </cell>
          <cell r="EK4">
            <v>0</v>
          </cell>
          <cell r="EL4">
            <v>0</v>
          </cell>
          <cell r="EM4">
            <v>0</v>
          </cell>
          <cell r="EN4">
            <v>0</v>
          </cell>
          <cell r="EO4">
            <v>0</v>
          </cell>
          <cell r="EP4">
            <v>0</v>
          </cell>
          <cell r="EQ4">
            <v>0</v>
          </cell>
          <cell r="ER4">
            <v>0</v>
          </cell>
          <cell r="ES4" t="b">
            <v>0</v>
          </cell>
          <cell r="ET4">
            <v>0</v>
          </cell>
          <cell r="EU4">
            <v>0</v>
          </cell>
          <cell r="EV4">
            <v>0</v>
          </cell>
        </row>
        <row r="5">
          <cell r="A5">
            <v>114</v>
          </cell>
          <cell r="B5" t="str">
            <v>2750917020028</v>
          </cell>
          <cell r="C5" t="str">
            <v>ESTE</v>
          </cell>
          <cell r="D5" t="str">
            <v>IOJA MARIA-ZOE</v>
          </cell>
          <cell r="E5" t="str">
            <v>IOJA</v>
          </cell>
          <cell r="F5" t="str">
            <v>MARIA-ZOE</v>
          </cell>
          <cell r="G5" t="str">
            <v>cons. Juridic</v>
          </cell>
          <cell r="H5">
            <v>0</v>
          </cell>
          <cell r="I5">
            <v>1448000</v>
          </cell>
          <cell r="J5">
            <v>1448000</v>
          </cell>
          <cell r="K5">
            <v>1448000</v>
          </cell>
          <cell r="L5">
            <v>0</v>
          </cell>
          <cell r="M5">
            <v>0</v>
          </cell>
          <cell r="N5">
            <v>0</v>
          </cell>
          <cell r="O5">
            <v>0</v>
          </cell>
          <cell r="P5">
            <v>0</v>
          </cell>
          <cell r="Q5">
            <v>144</v>
          </cell>
          <cell r="R5">
            <v>144</v>
          </cell>
          <cell r="S5">
            <v>0</v>
          </cell>
          <cell r="T5">
            <v>0</v>
          </cell>
          <cell r="U5">
            <v>0</v>
          </cell>
          <cell r="V5">
            <v>0</v>
          </cell>
          <cell r="W5">
            <v>0</v>
          </cell>
          <cell r="X5">
            <v>0</v>
          </cell>
          <cell r="Y5">
            <v>0</v>
          </cell>
          <cell r="Z5">
            <v>0</v>
          </cell>
          <cell r="AA5">
            <v>0</v>
          </cell>
          <cell r="AB5">
            <v>0</v>
          </cell>
          <cell r="AC5">
            <v>0</v>
          </cell>
          <cell r="AD5">
            <v>0</v>
          </cell>
          <cell r="AE5">
            <v>0</v>
          </cell>
          <cell r="AF5">
            <v>15</v>
          </cell>
          <cell r="AG5">
            <v>217200</v>
          </cell>
          <cell r="AH5">
            <v>217200</v>
          </cell>
          <cell r="AI5">
            <v>0</v>
          </cell>
          <cell r="AJ5">
            <v>0</v>
          </cell>
          <cell r="AK5">
            <v>0</v>
          </cell>
          <cell r="AL5">
            <v>333719</v>
          </cell>
          <cell r="AM5">
            <v>0</v>
          </cell>
          <cell r="AN5">
            <v>0</v>
          </cell>
          <cell r="AO5" t="b">
            <v>0</v>
          </cell>
          <cell r="AP5">
            <v>0</v>
          </cell>
          <cell r="AQ5">
            <v>0</v>
          </cell>
          <cell r="AR5">
            <v>3500000</v>
          </cell>
          <cell r="AS5">
            <v>0</v>
          </cell>
          <cell r="AT5">
            <v>0</v>
          </cell>
          <cell r="AU5">
            <v>83260</v>
          </cell>
          <cell r="AV5">
            <v>14480</v>
          </cell>
          <cell r="AW5">
            <v>5498919</v>
          </cell>
          <cell r="AX5">
            <v>384924</v>
          </cell>
          <cell r="AY5">
            <v>0</v>
          </cell>
          <cell r="AZ5">
            <v>138900</v>
          </cell>
          <cell r="BA5">
            <v>4877355</v>
          </cell>
          <cell r="BB5">
            <v>926000</v>
          </cell>
          <cell r="BC5">
            <v>1</v>
          </cell>
          <cell r="BD5">
            <v>0</v>
          </cell>
          <cell r="BE5">
            <v>926000</v>
          </cell>
          <cell r="BF5">
            <v>3951355</v>
          </cell>
          <cell r="BG5">
            <v>923179</v>
          </cell>
          <cell r="BH5">
            <v>4093076</v>
          </cell>
          <cell r="BI5">
            <v>0</v>
          </cell>
          <cell r="BJ5">
            <v>0</v>
          </cell>
          <cell r="BK5">
            <v>0</v>
          </cell>
          <cell r="BL5">
            <v>0</v>
          </cell>
          <cell r="BM5">
            <v>4093076</v>
          </cell>
          <cell r="BN5" t="b">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F5">
            <v>0</v>
          </cell>
          <cell r="CG5">
            <v>0</v>
          </cell>
          <cell r="CH5" t="str">
            <v>DECEMBRIE</v>
          </cell>
          <cell r="CJ5">
            <v>0</v>
          </cell>
          <cell r="CK5" t="b">
            <v>0</v>
          </cell>
          <cell r="CL5">
            <v>0</v>
          </cell>
          <cell r="CM5">
            <v>0</v>
          </cell>
          <cell r="CN5">
            <v>0</v>
          </cell>
          <cell r="CO5">
            <v>0</v>
          </cell>
          <cell r="CP5" t="str">
            <v>N</v>
          </cell>
          <cell r="CQ5" t="str">
            <v>N</v>
          </cell>
          <cell r="CR5" t="b">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t="b">
            <v>0</v>
          </cell>
          <cell r="DO5" t="b">
            <v>0</v>
          </cell>
          <cell r="DP5" t="b">
            <v>0</v>
          </cell>
          <cell r="DQ5" t="b">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t="b">
            <v>0</v>
          </cell>
          <cell r="ET5">
            <v>0</v>
          </cell>
          <cell r="EU5">
            <v>0</v>
          </cell>
          <cell r="EV5">
            <v>0</v>
          </cell>
        </row>
        <row r="6">
          <cell r="A6">
            <v>200</v>
          </cell>
          <cell r="B6" t="str">
            <v>2750106020055</v>
          </cell>
          <cell r="C6" t="str">
            <v>ESTE</v>
          </cell>
          <cell r="D6" t="str">
            <v>SILINCA DANIELA-ALINA</v>
          </cell>
          <cell r="E6" t="str">
            <v>SILINCA</v>
          </cell>
          <cell r="F6" t="str">
            <v>DANIELA-ALINA</v>
          </cell>
          <cell r="G6" t="str">
            <v>inspector</v>
          </cell>
          <cell r="H6">
            <v>0</v>
          </cell>
          <cell r="I6">
            <v>2200266</v>
          </cell>
          <cell r="J6">
            <v>2200266</v>
          </cell>
          <cell r="K6">
            <v>2200266</v>
          </cell>
          <cell r="L6">
            <v>0</v>
          </cell>
          <cell r="M6">
            <v>0</v>
          </cell>
          <cell r="N6">
            <v>0</v>
          </cell>
          <cell r="O6">
            <v>0</v>
          </cell>
          <cell r="P6">
            <v>0</v>
          </cell>
          <cell r="Q6">
            <v>144</v>
          </cell>
          <cell r="R6">
            <v>144</v>
          </cell>
          <cell r="S6">
            <v>0</v>
          </cell>
          <cell r="T6">
            <v>0</v>
          </cell>
          <cell r="U6">
            <v>0</v>
          </cell>
          <cell r="V6">
            <v>0</v>
          </cell>
          <cell r="W6">
            <v>0</v>
          </cell>
          <cell r="X6">
            <v>0</v>
          </cell>
          <cell r="Y6">
            <v>0</v>
          </cell>
          <cell r="Z6">
            <v>10</v>
          </cell>
          <cell r="AA6">
            <v>220027</v>
          </cell>
          <cell r="AB6">
            <v>220027</v>
          </cell>
          <cell r="AC6">
            <v>0</v>
          </cell>
          <cell r="AD6">
            <v>0</v>
          </cell>
          <cell r="AE6">
            <v>0</v>
          </cell>
          <cell r="AF6">
            <v>0</v>
          </cell>
          <cell r="AG6">
            <v>0</v>
          </cell>
          <cell r="AH6">
            <v>0</v>
          </cell>
          <cell r="AI6">
            <v>0</v>
          </cell>
          <cell r="AJ6">
            <v>0</v>
          </cell>
          <cell r="AK6">
            <v>0</v>
          </cell>
          <cell r="AL6">
            <v>472713</v>
          </cell>
          <cell r="AM6">
            <v>0</v>
          </cell>
          <cell r="AN6">
            <v>0</v>
          </cell>
          <cell r="AO6" t="b">
            <v>0</v>
          </cell>
          <cell r="AP6">
            <v>0</v>
          </cell>
          <cell r="AQ6">
            <v>0</v>
          </cell>
          <cell r="AR6">
            <v>3500000</v>
          </cell>
          <cell r="AS6">
            <v>0</v>
          </cell>
          <cell r="AT6">
            <v>0</v>
          </cell>
          <cell r="AU6">
            <v>121015</v>
          </cell>
          <cell r="AV6">
            <v>22003</v>
          </cell>
          <cell r="AW6">
            <v>6393006</v>
          </cell>
          <cell r="AX6">
            <v>447510</v>
          </cell>
          <cell r="AY6">
            <v>0</v>
          </cell>
          <cell r="AZ6">
            <v>138900</v>
          </cell>
          <cell r="BA6">
            <v>5663578</v>
          </cell>
          <cell r="BB6">
            <v>926000</v>
          </cell>
          <cell r="BC6">
            <v>1</v>
          </cell>
          <cell r="BD6">
            <v>0</v>
          </cell>
          <cell r="BE6">
            <v>926000</v>
          </cell>
          <cell r="BF6">
            <v>4737578</v>
          </cell>
          <cell r="BG6">
            <v>1178817</v>
          </cell>
          <cell r="BH6">
            <v>4623661</v>
          </cell>
          <cell r="BI6">
            <v>0</v>
          </cell>
          <cell r="BJ6">
            <v>0</v>
          </cell>
          <cell r="BK6">
            <v>0</v>
          </cell>
          <cell r="BL6">
            <v>0</v>
          </cell>
          <cell r="BM6">
            <v>4601658</v>
          </cell>
          <cell r="BN6" t="b">
            <v>1</v>
          </cell>
          <cell r="BO6">
            <v>22003</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F6">
            <v>0</v>
          </cell>
          <cell r="CG6">
            <v>0</v>
          </cell>
          <cell r="CH6" t="str">
            <v>DECEMBRIE</v>
          </cell>
          <cell r="CJ6">
            <v>0</v>
          </cell>
          <cell r="CK6" t="b">
            <v>0</v>
          </cell>
          <cell r="CL6">
            <v>0</v>
          </cell>
          <cell r="CM6">
            <v>0</v>
          </cell>
          <cell r="CN6">
            <v>0</v>
          </cell>
          <cell r="CO6">
            <v>0</v>
          </cell>
          <cell r="CP6" t="str">
            <v>N</v>
          </cell>
          <cell r="CQ6" t="str">
            <v>N</v>
          </cell>
          <cell r="CR6" t="b">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t="b">
            <v>0</v>
          </cell>
          <cell r="DO6" t="b">
            <v>0</v>
          </cell>
          <cell r="DP6" t="b">
            <v>0</v>
          </cell>
          <cell r="DQ6" t="b">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t="b">
            <v>0</v>
          </cell>
          <cell r="ET6">
            <v>0</v>
          </cell>
          <cell r="EU6">
            <v>0</v>
          </cell>
          <cell r="EV6">
            <v>0</v>
          </cell>
        </row>
        <row r="7">
          <cell r="A7">
            <v>295</v>
          </cell>
          <cell r="B7" t="str">
            <v>1770619020027</v>
          </cell>
          <cell r="C7" t="str">
            <v>ESTE</v>
          </cell>
          <cell r="D7" t="str">
            <v>FAUR BOGDAN-CIPRIAN</v>
          </cell>
          <cell r="E7" t="str">
            <v>FAUR</v>
          </cell>
          <cell r="F7" t="str">
            <v>BOGDAN-CIPRIAN</v>
          </cell>
          <cell r="G7" t="str">
            <v>consilier</v>
          </cell>
          <cell r="H7">
            <v>0</v>
          </cell>
          <cell r="I7">
            <v>1061000</v>
          </cell>
          <cell r="J7">
            <v>1061000</v>
          </cell>
          <cell r="K7">
            <v>1061000</v>
          </cell>
          <cell r="L7">
            <v>0</v>
          </cell>
          <cell r="M7">
            <v>0</v>
          </cell>
          <cell r="N7">
            <v>0</v>
          </cell>
          <cell r="O7">
            <v>0</v>
          </cell>
          <cell r="P7">
            <v>0</v>
          </cell>
          <cell r="Q7">
            <v>144</v>
          </cell>
          <cell r="R7">
            <v>144</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232094</v>
          </cell>
          <cell r="AM7">
            <v>0</v>
          </cell>
          <cell r="AN7">
            <v>0</v>
          </cell>
          <cell r="AO7" t="b">
            <v>0</v>
          </cell>
          <cell r="AP7">
            <v>0</v>
          </cell>
          <cell r="AQ7">
            <v>0</v>
          </cell>
          <cell r="AR7">
            <v>3500000</v>
          </cell>
          <cell r="AS7">
            <v>0</v>
          </cell>
          <cell r="AT7">
            <v>0</v>
          </cell>
          <cell r="AU7">
            <v>53050</v>
          </cell>
          <cell r="AV7">
            <v>10610</v>
          </cell>
          <cell r="AW7">
            <v>4793094</v>
          </cell>
          <cell r="AX7">
            <v>335517</v>
          </cell>
          <cell r="AY7">
            <v>0</v>
          </cell>
          <cell r="AZ7">
            <v>138900</v>
          </cell>
          <cell r="BA7">
            <v>4255017</v>
          </cell>
          <cell r="BB7">
            <v>926000</v>
          </cell>
          <cell r="BC7">
            <v>1</v>
          </cell>
          <cell r="BD7">
            <v>0</v>
          </cell>
          <cell r="BE7">
            <v>926000</v>
          </cell>
          <cell r="BF7">
            <v>3329017</v>
          </cell>
          <cell r="BG7">
            <v>748925</v>
          </cell>
          <cell r="BH7">
            <v>3644992</v>
          </cell>
          <cell r="BI7">
            <v>0</v>
          </cell>
          <cell r="BJ7">
            <v>0</v>
          </cell>
          <cell r="BK7">
            <v>0</v>
          </cell>
          <cell r="BL7">
            <v>0</v>
          </cell>
          <cell r="BM7">
            <v>3634382</v>
          </cell>
          <cell r="BN7" t="b">
            <v>1</v>
          </cell>
          <cell r="BO7">
            <v>10610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F7">
            <v>0</v>
          </cell>
          <cell r="CG7">
            <v>0</v>
          </cell>
          <cell r="CH7" t="str">
            <v>DECEMBRIE</v>
          </cell>
          <cell r="CJ7">
            <v>0</v>
          </cell>
          <cell r="CK7" t="b">
            <v>0</v>
          </cell>
          <cell r="CL7">
            <v>0</v>
          </cell>
          <cell r="CM7">
            <v>0</v>
          </cell>
          <cell r="CN7">
            <v>0</v>
          </cell>
          <cell r="CO7">
            <v>0</v>
          </cell>
          <cell r="CP7" t="str">
            <v>N</v>
          </cell>
          <cell r="CQ7" t="str">
            <v>N</v>
          </cell>
          <cell r="CR7" t="b">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t="b">
            <v>0</v>
          </cell>
          <cell r="DO7" t="b">
            <v>0</v>
          </cell>
          <cell r="DP7" t="b">
            <v>0</v>
          </cell>
          <cell r="DQ7" t="b">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t="b">
            <v>0</v>
          </cell>
          <cell r="ET7">
            <v>0</v>
          </cell>
          <cell r="EU7">
            <v>0</v>
          </cell>
          <cell r="EV7">
            <v>0</v>
          </cell>
        </row>
        <row r="8">
          <cell r="A8">
            <v>80</v>
          </cell>
          <cell r="B8" t="str">
            <v>2610409022817</v>
          </cell>
          <cell r="C8" t="str">
            <v>ESTE</v>
          </cell>
          <cell r="D8" t="str">
            <v>BEJAN MARINELA</v>
          </cell>
          <cell r="E8" t="str">
            <v>BEJAN</v>
          </cell>
          <cell r="F8" t="str">
            <v>MARINELA</v>
          </cell>
          <cell r="G8" t="str">
            <v>muncitor</v>
          </cell>
          <cell r="H8">
            <v>0</v>
          </cell>
          <cell r="I8">
            <v>2547000</v>
          </cell>
          <cell r="J8">
            <v>2547000</v>
          </cell>
          <cell r="K8">
            <v>1981000</v>
          </cell>
          <cell r="L8">
            <v>0</v>
          </cell>
          <cell r="M8">
            <v>0</v>
          </cell>
          <cell r="N8">
            <v>0</v>
          </cell>
          <cell r="O8">
            <v>0</v>
          </cell>
          <cell r="P8">
            <v>0</v>
          </cell>
          <cell r="Q8">
            <v>144</v>
          </cell>
          <cell r="R8">
            <v>112</v>
          </cell>
          <cell r="S8">
            <v>0</v>
          </cell>
          <cell r="T8">
            <v>0</v>
          </cell>
          <cell r="U8">
            <v>0</v>
          </cell>
          <cell r="V8">
            <v>0</v>
          </cell>
          <cell r="W8">
            <v>0</v>
          </cell>
          <cell r="X8">
            <v>0</v>
          </cell>
          <cell r="Y8">
            <v>0</v>
          </cell>
          <cell r="Z8">
            <v>25</v>
          </cell>
          <cell r="AA8">
            <v>495250</v>
          </cell>
          <cell r="AB8">
            <v>636750</v>
          </cell>
          <cell r="AC8">
            <v>0</v>
          </cell>
          <cell r="AD8">
            <v>0</v>
          </cell>
          <cell r="AE8">
            <v>0</v>
          </cell>
          <cell r="AF8">
            <v>15</v>
          </cell>
          <cell r="AG8">
            <v>297150</v>
          </cell>
          <cell r="AH8">
            <v>382050</v>
          </cell>
          <cell r="AI8">
            <v>32</v>
          </cell>
          <cell r="AJ8">
            <v>707500</v>
          </cell>
          <cell r="AK8">
            <v>0</v>
          </cell>
          <cell r="AL8">
            <v>453729</v>
          </cell>
          <cell r="AM8">
            <v>0</v>
          </cell>
          <cell r="AN8">
            <v>0</v>
          </cell>
          <cell r="AO8" t="b">
            <v>0</v>
          </cell>
          <cell r="AP8">
            <v>0</v>
          </cell>
          <cell r="AQ8">
            <v>0</v>
          </cell>
          <cell r="AR8">
            <v>3500000</v>
          </cell>
          <cell r="AS8">
            <v>0</v>
          </cell>
          <cell r="AT8">
            <v>0</v>
          </cell>
          <cell r="AU8">
            <v>178290</v>
          </cell>
          <cell r="AV8">
            <v>25470</v>
          </cell>
          <cell r="AW8">
            <v>7434629</v>
          </cell>
          <cell r="AX8">
            <v>520424</v>
          </cell>
          <cell r="AY8">
            <v>0</v>
          </cell>
          <cell r="AZ8">
            <v>138900</v>
          </cell>
          <cell r="BA8">
            <v>6571545</v>
          </cell>
          <cell r="BB8">
            <v>926000</v>
          </cell>
          <cell r="BC8">
            <v>1.35</v>
          </cell>
          <cell r="BD8">
            <v>324100</v>
          </cell>
          <cell r="BE8">
            <v>1250100</v>
          </cell>
          <cell r="BF8">
            <v>5321445</v>
          </cell>
          <cell r="BG8">
            <v>1377331</v>
          </cell>
          <cell r="BH8">
            <v>5333114</v>
          </cell>
          <cell r="BI8">
            <v>0</v>
          </cell>
          <cell r="BJ8">
            <v>0</v>
          </cell>
          <cell r="BK8">
            <v>465000</v>
          </cell>
          <cell r="BL8">
            <v>0</v>
          </cell>
          <cell r="BM8">
            <v>4868114</v>
          </cell>
          <cell r="BN8" t="b">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F8">
            <v>0</v>
          </cell>
          <cell r="CG8">
            <v>0</v>
          </cell>
          <cell r="CH8" t="str">
            <v>DECEMBRIE</v>
          </cell>
          <cell r="CJ8">
            <v>0</v>
          </cell>
          <cell r="CK8" t="b">
            <v>0</v>
          </cell>
          <cell r="CL8">
            <v>0</v>
          </cell>
          <cell r="CM8">
            <v>0</v>
          </cell>
          <cell r="CN8">
            <v>0</v>
          </cell>
          <cell r="CO8">
            <v>0</v>
          </cell>
          <cell r="CP8" t="str">
            <v>N</v>
          </cell>
          <cell r="CQ8" t="str">
            <v>N</v>
          </cell>
          <cell r="CR8" t="b">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t="b">
            <v>0</v>
          </cell>
          <cell r="DO8" t="b">
            <v>0</v>
          </cell>
          <cell r="DP8" t="b">
            <v>0</v>
          </cell>
          <cell r="DQ8" t="b">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t="b">
            <v>0</v>
          </cell>
          <cell r="ET8">
            <v>0</v>
          </cell>
          <cell r="EU8">
            <v>0</v>
          </cell>
          <cell r="EV8">
            <v>0</v>
          </cell>
        </row>
        <row r="9">
          <cell r="A9">
            <v>1</v>
          </cell>
          <cell r="B9" t="str">
            <v>1540829080065</v>
          </cell>
          <cell r="C9" t="str">
            <v>ESTE</v>
          </cell>
          <cell r="D9" t="str">
            <v>POPA DOREL</v>
          </cell>
          <cell r="E9" t="str">
            <v>POPA</v>
          </cell>
          <cell r="F9" t="str">
            <v>DOREL</v>
          </cell>
          <cell r="G9" t="str">
            <v>primar</v>
          </cell>
          <cell r="H9">
            <v>0</v>
          </cell>
          <cell r="I9">
            <v>12662880</v>
          </cell>
          <cell r="J9">
            <v>12662880</v>
          </cell>
          <cell r="K9">
            <v>12662880</v>
          </cell>
          <cell r="L9">
            <v>0</v>
          </cell>
          <cell r="M9">
            <v>0</v>
          </cell>
          <cell r="N9">
            <v>0</v>
          </cell>
          <cell r="O9">
            <v>0</v>
          </cell>
          <cell r="P9">
            <v>0</v>
          </cell>
          <cell r="Q9">
            <v>144</v>
          </cell>
          <cell r="R9">
            <v>144</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t="b">
            <v>0</v>
          </cell>
          <cell r="AP9">
            <v>0</v>
          </cell>
          <cell r="AQ9">
            <v>0</v>
          </cell>
          <cell r="AR9">
            <v>0</v>
          </cell>
          <cell r="AS9">
            <v>0</v>
          </cell>
          <cell r="AT9">
            <v>0</v>
          </cell>
          <cell r="AU9">
            <v>633144</v>
          </cell>
          <cell r="AV9">
            <v>126629</v>
          </cell>
          <cell r="AW9">
            <v>12662880</v>
          </cell>
          <cell r="AX9">
            <v>886402</v>
          </cell>
          <cell r="AY9">
            <v>0</v>
          </cell>
          <cell r="AZ9">
            <v>138900</v>
          </cell>
          <cell r="BA9">
            <v>10877805</v>
          </cell>
          <cell r="BB9">
            <v>926000</v>
          </cell>
          <cell r="BC9">
            <v>1</v>
          </cell>
          <cell r="BD9">
            <v>0</v>
          </cell>
          <cell r="BE9">
            <v>926000</v>
          </cell>
          <cell r="BF9">
            <v>9951805</v>
          </cell>
          <cell r="BG9">
            <v>3201662</v>
          </cell>
          <cell r="BH9">
            <v>7815043</v>
          </cell>
          <cell r="BI9">
            <v>0</v>
          </cell>
          <cell r="BJ9">
            <v>0</v>
          </cell>
          <cell r="BK9">
            <v>0</v>
          </cell>
          <cell r="BL9">
            <v>0</v>
          </cell>
          <cell r="BM9">
            <v>7815043</v>
          </cell>
          <cell r="BN9" t="b">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F9">
            <v>0</v>
          </cell>
          <cell r="CG9">
            <v>0</v>
          </cell>
          <cell r="CH9" t="str">
            <v>DECEMBRIE</v>
          </cell>
          <cell r="CJ9">
            <v>0</v>
          </cell>
          <cell r="CK9" t="b">
            <v>0</v>
          </cell>
          <cell r="CL9">
            <v>0</v>
          </cell>
          <cell r="CM9">
            <v>0</v>
          </cell>
          <cell r="CN9">
            <v>0</v>
          </cell>
          <cell r="CO9">
            <v>0</v>
          </cell>
          <cell r="CP9" t="str">
            <v>N</v>
          </cell>
          <cell r="CQ9" t="str">
            <v>N</v>
          </cell>
          <cell r="CR9" t="b">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t="b">
            <v>0</v>
          </cell>
          <cell r="DO9" t="b">
            <v>0</v>
          </cell>
          <cell r="DP9" t="b">
            <v>0</v>
          </cell>
          <cell r="DQ9" t="b">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t="b">
            <v>0</v>
          </cell>
          <cell r="ET9">
            <v>0</v>
          </cell>
          <cell r="EU9">
            <v>0</v>
          </cell>
          <cell r="EV9">
            <v>0</v>
          </cell>
        </row>
        <row r="10">
          <cell r="A10">
            <v>2</v>
          </cell>
          <cell r="B10" t="str">
            <v>1561001020028</v>
          </cell>
          <cell r="C10" t="str">
            <v>ESTE</v>
          </cell>
          <cell r="D10" t="str">
            <v>BOGNAR LEVENTE</v>
          </cell>
          <cell r="E10" t="str">
            <v>BOGNAR</v>
          </cell>
          <cell r="F10" t="str">
            <v>LEVENTE-GRIGORIE</v>
          </cell>
          <cell r="G10" t="str">
            <v>viceprimar</v>
          </cell>
          <cell r="H10">
            <v>0</v>
          </cell>
          <cell r="I10">
            <v>10951680</v>
          </cell>
          <cell r="J10">
            <v>10951680</v>
          </cell>
          <cell r="K10">
            <v>10951680</v>
          </cell>
          <cell r="L10">
            <v>0</v>
          </cell>
          <cell r="M10">
            <v>0</v>
          </cell>
          <cell r="N10">
            <v>0</v>
          </cell>
          <cell r="O10">
            <v>0</v>
          </cell>
          <cell r="P10">
            <v>0</v>
          </cell>
          <cell r="Q10">
            <v>144</v>
          </cell>
          <cell r="R10">
            <v>144</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t="b">
            <v>0</v>
          </cell>
          <cell r="AP10">
            <v>0</v>
          </cell>
          <cell r="AQ10">
            <v>0</v>
          </cell>
          <cell r="AR10">
            <v>0</v>
          </cell>
          <cell r="AS10">
            <v>0</v>
          </cell>
          <cell r="AT10">
            <v>0</v>
          </cell>
          <cell r="AU10">
            <v>547584</v>
          </cell>
          <cell r="AV10">
            <v>109517</v>
          </cell>
          <cell r="AW10">
            <v>10951680</v>
          </cell>
          <cell r="AX10">
            <v>766618</v>
          </cell>
          <cell r="AY10">
            <v>0</v>
          </cell>
          <cell r="AZ10">
            <v>138900</v>
          </cell>
          <cell r="BA10">
            <v>9389061</v>
          </cell>
          <cell r="BB10">
            <v>926000</v>
          </cell>
          <cell r="BC10">
            <v>1.55</v>
          </cell>
          <cell r="BD10">
            <v>509300</v>
          </cell>
          <cell r="BE10">
            <v>1435300</v>
          </cell>
          <cell r="BF10">
            <v>7953761</v>
          </cell>
          <cell r="BG10">
            <v>2402444</v>
          </cell>
          <cell r="BH10">
            <v>7125517</v>
          </cell>
          <cell r="BI10">
            <v>0</v>
          </cell>
          <cell r="BJ10">
            <v>0</v>
          </cell>
          <cell r="BK10">
            <v>0</v>
          </cell>
          <cell r="BL10">
            <v>0</v>
          </cell>
          <cell r="BM10">
            <v>7125517</v>
          </cell>
          <cell r="BN10" t="b">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F10">
            <v>0</v>
          </cell>
          <cell r="CG10">
            <v>0</v>
          </cell>
          <cell r="CH10" t="str">
            <v>DECEMBRIE</v>
          </cell>
          <cell r="CJ10">
            <v>0</v>
          </cell>
          <cell r="CK10" t="b">
            <v>0</v>
          </cell>
          <cell r="CL10">
            <v>0</v>
          </cell>
          <cell r="CM10">
            <v>0</v>
          </cell>
          <cell r="CN10">
            <v>0</v>
          </cell>
          <cell r="CO10">
            <v>0</v>
          </cell>
          <cell r="CP10" t="str">
            <v>N</v>
          </cell>
          <cell r="CQ10" t="str">
            <v>N</v>
          </cell>
          <cell r="CR10" t="b">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t="b">
            <v>0</v>
          </cell>
          <cell r="DO10" t="b">
            <v>0</v>
          </cell>
          <cell r="DP10" t="b">
            <v>0</v>
          </cell>
          <cell r="DQ10" t="b">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t="b">
            <v>0</v>
          </cell>
          <cell r="ET10">
            <v>0</v>
          </cell>
          <cell r="EU10">
            <v>0</v>
          </cell>
          <cell r="EV10">
            <v>0</v>
          </cell>
        </row>
        <row r="11">
          <cell r="A11">
            <v>3</v>
          </cell>
          <cell r="B11" t="str">
            <v>1510709020074</v>
          </cell>
          <cell r="C11" t="str">
            <v>ESTE</v>
          </cell>
          <cell r="D11" t="str">
            <v>VOICU EMANOIL</v>
          </cell>
          <cell r="E11" t="str">
            <v>VOICU</v>
          </cell>
          <cell r="F11" t="str">
            <v>EMANOIL</v>
          </cell>
          <cell r="G11" t="str">
            <v>viceprimar</v>
          </cell>
          <cell r="H11">
            <v>0</v>
          </cell>
          <cell r="I11">
            <v>10951680</v>
          </cell>
          <cell r="J11">
            <v>10951680</v>
          </cell>
          <cell r="K11">
            <v>10951680</v>
          </cell>
          <cell r="L11">
            <v>0</v>
          </cell>
          <cell r="M11">
            <v>0</v>
          </cell>
          <cell r="N11">
            <v>0</v>
          </cell>
          <cell r="O11">
            <v>0</v>
          </cell>
          <cell r="P11">
            <v>0</v>
          </cell>
          <cell r="Q11">
            <v>144</v>
          </cell>
          <cell r="R11">
            <v>144</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t="b">
            <v>0</v>
          </cell>
          <cell r="AP11">
            <v>0</v>
          </cell>
          <cell r="AQ11">
            <v>0</v>
          </cell>
          <cell r="AR11">
            <v>0</v>
          </cell>
          <cell r="AS11">
            <v>0</v>
          </cell>
          <cell r="AT11">
            <v>0</v>
          </cell>
          <cell r="AU11">
            <v>547584</v>
          </cell>
          <cell r="AV11">
            <v>109517</v>
          </cell>
          <cell r="AW11">
            <v>10951680</v>
          </cell>
          <cell r="AX11">
            <v>766618</v>
          </cell>
          <cell r="AY11">
            <v>0</v>
          </cell>
          <cell r="AZ11">
            <v>138900</v>
          </cell>
          <cell r="BA11">
            <v>9389061</v>
          </cell>
          <cell r="BB11">
            <v>926000</v>
          </cell>
          <cell r="BC11">
            <v>1</v>
          </cell>
          <cell r="BD11">
            <v>0</v>
          </cell>
          <cell r="BE11">
            <v>926000</v>
          </cell>
          <cell r="BF11">
            <v>8463061</v>
          </cell>
          <cell r="BG11">
            <v>2606164</v>
          </cell>
          <cell r="BH11">
            <v>6921797</v>
          </cell>
          <cell r="BI11">
            <v>0</v>
          </cell>
          <cell r="BJ11">
            <v>0</v>
          </cell>
          <cell r="BK11">
            <v>1000000</v>
          </cell>
          <cell r="BL11">
            <v>0</v>
          </cell>
          <cell r="BM11">
            <v>5921797</v>
          </cell>
          <cell r="BN11" t="b">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F11">
            <v>0</v>
          </cell>
          <cell r="CG11">
            <v>0</v>
          </cell>
          <cell r="CH11" t="str">
            <v>DECEMBRIE</v>
          </cell>
          <cell r="CJ11">
            <v>0</v>
          </cell>
          <cell r="CK11" t="b">
            <v>0</v>
          </cell>
          <cell r="CL11">
            <v>0</v>
          </cell>
          <cell r="CM11">
            <v>0</v>
          </cell>
          <cell r="CN11">
            <v>0</v>
          </cell>
          <cell r="CO11">
            <v>0</v>
          </cell>
          <cell r="CP11" t="str">
            <v>N</v>
          </cell>
          <cell r="CQ11" t="str">
            <v>N</v>
          </cell>
          <cell r="CR11" t="b">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t="b">
            <v>0</v>
          </cell>
          <cell r="DO11" t="b">
            <v>0</v>
          </cell>
          <cell r="DP11" t="b">
            <v>0</v>
          </cell>
          <cell r="DQ11" t="b">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t="b">
            <v>0</v>
          </cell>
          <cell r="ET11">
            <v>0</v>
          </cell>
          <cell r="EU11">
            <v>0</v>
          </cell>
          <cell r="EV11">
            <v>0</v>
          </cell>
        </row>
        <row r="12">
          <cell r="A12">
            <v>4</v>
          </cell>
          <cell r="B12" t="str">
            <v>2560519400087</v>
          </cell>
          <cell r="C12" t="str">
            <v>ESTE</v>
          </cell>
          <cell r="D12" t="str">
            <v>PAUL DOINA</v>
          </cell>
          <cell r="E12" t="str">
            <v>PAUL</v>
          </cell>
          <cell r="F12" t="str">
            <v>DOINA</v>
          </cell>
          <cell r="G12" t="str">
            <v>secretar</v>
          </cell>
          <cell r="H12">
            <v>0</v>
          </cell>
          <cell r="I12">
            <v>6100000</v>
          </cell>
          <cell r="J12">
            <v>7015000</v>
          </cell>
          <cell r="K12">
            <v>4676667</v>
          </cell>
          <cell r="L12">
            <v>0</v>
          </cell>
          <cell r="M12">
            <v>0</v>
          </cell>
          <cell r="N12">
            <v>915000</v>
          </cell>
          <cell r="O12">
            <v>15</v>
          </cell>
          <cell r="P12">
            <v>610000</v>
          </cell>
          <cell r="Q12">
            <v>144</v>
          </cell>
          <cell r="R12">
            <v>96</v>
          </cell>
          <cell r="S12">
            <v>0</v>
          </cell>
          <cell r="T12">
            <v>0</v>
          </cell>
          <cell r="U12">
            <v>0</v>
          </cell>
          <cell r="V12">
            <v>0</v>
          </cell>
          <cell r="W12">
            <v>0</v>
          </cell>
          <cell r="X12">
            <v>0</v>
          </cell>
          <cell r="Y12">
            <v>0</v>
          </cell>
          <cell r="Z12">
            <v>15</v>
          </cell>
          <cell r="AA12">
            <v>701500</v>
          </cell>
          <cell r="AB12">
            <v>1052250</v>
          </cell>
          <cell r="AC12">
            <v>0</v>
          </cell>
          <cell r="AD12">
            <v>0</v>
          </cell>
          <cell r="AE12">
            <v>0</v>
          </cell>
          <cell r="AF12">
            <v>15</v>
          </cell>
          <cell r="AG12">
            <v>701500</v>
          </cell>
          <cell r="AH12">
            <v>1052250</v>
          </cell>
          <cell r="AI12">
            <v>48</v>
          </cell>
          <cell r="AJ12">
            <v>2689083</v>
          </cell>
          <cell r="AK12">
            <v>0</v>
          </cell>
          <cell r="AL12">
            <v>6084171</v>
          </cell>
          <cell r="AM12">
            <v>0</v>
          </cell>
          <cell r="AN12">
            <v>0</v>
          </cell>
          <cell r="AO12" t="b">
            <v>0</v>
          </cell>
          <cell r="AP12">
            <v>0</v>
          </cell>
          <cell r="AQ12">
            <v>0</v>
          </cell>
          <cell r="AR12">
            <v>3500000</v>
          </cell>
          <cell r="AS12">
            <v>0</v>
          </cell>
          <cell r="AT12">
            <v>0</v>
          </cell>
          <cell r="AU12">
            <v>455975</v>
          </cell>
          <cell r="AV12">
            <v>70150</v>
          </cell>
          <cell r="AW12">
            <v>18352921</v>
          </cell>
          <cell r="AX12">
            <v>1284704</v>
          </cell>
          <cell r="AY12">
            <v>0</v>
          </cell>
          <cell r="AZ12">
            <v>138900</v>
          </cell>
          <cell r="BA12">
            <v>16403192</v>
          </cell>
          <cell r="BB12">
            <v>926000</v>
          </cell>
          <cell r="BC12">
            <v>1.35</v>
          </cell>
          <cell r="BD12">
            <v>324100</v>
          </cell>
          <cell r="BE12">
            <v>1250100</v>
          </cell>
          <cell r="BF12">
            <v>15153092</v>
          </cell>
          <cell r="BG12">
            <v>5282177</v>
          </cell>
          <cell r="BH12">
            <v>11259915</v>
          </cell>
          <cell r="BI12">
            <v>0</v>
          </cell>
          <cell r="BJ12">
            <v>0</v>
          </cell>
          <cell r="BK12">
            <v>0</v>
          </cell>
          <cell r="BL12">
            <v>0</v>
          </cell>
          <cell r="BM12">
            <v>11259915</v>
          </cell>
          <cell r="BN12" t="b">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F12">
            <v>0</v>
          </cell>
          <cell r="CG12">
            <v>0</v>
          </cell>
          <cell r="CH12" t="str">
            <v>DECEMBRIE</v>
          </cell>
          <cell r="CJ12">
            <v>0</v>
          </cell>
          <cell r="CK12" t="b">
            <v>0</v>
          </cell>
          <cell r="CL12">
            <v>0</v>
          </cell>
          <cell r="CM12">
            <v>0</v>
          </cell>
          <cell r="CN12">
            <v>0</v>
          </cell>
          <cell r="CO12">
            <v>0</v>
          </cell>
          <cell r="CP12" t="str">
            <v>N</v>
          </cell>
          <cell r="CQ12" t="str">
            <v>N</v>
          </cell>
          <cell r="CR12" t="b">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t="b">
            <v>0</v>
          </cell>
          <cell r="DO12" t="b">
            <v>0</v>
          </cell>
          <cell r="DP12" t="b">
            <v>0</v>
          </cell>
          <cell r="DQ12" t="b">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t="b">
            <v>0</v>
          </cell>
          <cell r="ET12">
            <v>0</v>
          </cell>
          <cell r="EU12">
            <v>0</v>
          </cell>
          <cell r="EV12">
            <v>0</v>
          </cell>
        </row>
        <row r="13">
          <cell r="A13">
            <v>76</v>
          </cell>
          <cell r="B13" t="str">
            <v>2750804020012</v>
          </cell>
          <cell r="C13" t="str">
            <v>ESTE</v>
          </cell>
          <cell r="D13" t="str">
            <v>SIMINA FLORENTINA-CAMELIA</v>
          </cell>
          <cell r="E13" t="str">
            <v>SIMINA</v>
          </cell>
          <cell r="F13" t="str">
            <v>FLORENTINA-CAMELIA</v>
          </cell>
          <cell r="G13" t="str">
            <v>inspector spec.</v>
          </cell>
          <cell r="H13">
            <v>0</v>
          </cell>
          <cell r="I13">
            <v>3905000</v>
          </cell>
          <cell r="J13">
            <v>3905000</v>
          </cell>
          <cell r="K13">
            <v>2603333</v>
          </cell>
          <cell r="L13">
            <v>0</v>
          </cell>
          <cell r="M13">
            <v>0</v>
          </cell>
          <cell r="N13">
            <v>0</v>
          </cell>
          <cell r="O13">
            <v>0</v>
          </cell>
          <cell r="P13">
            <v>0</v>
          </cell>
          <cell r="Q13">
            <v>144</v>
          </cell>
          <cell r="R13">
            <v>96</v>
          </cell>
          <cell r="S13">
            <v>0</v>
          </cell>
          <cell r="T13">
            <v>0</v>
          </cell>
          <cell r="U13">
            <v>0</v>
          </cell>
          <cell r="V13">
            <v>0</v>
          </cell>
          <cell r="W13">
            <v>0</v>
          </cell>
          <cell r="X13">
            <v>0</v>
          </cell>
          <cell r="Y13">
            <v>0</v>
          </cell>
          <cell r="Z13">
            <v>10</v>
          </cell>
          <cell r="AA13">
            <v>260333</v>
          </cell>
          <cell r="AB13">
            <v>390500</v>
          </cell>
          <cell r="AC13">
            <v>10</v>
          </cell>
          <cell r="AD13">
            <v>260333</v>
          </cell>
          <cell r="AE13">
            <v>390500</v>
          </cell>
          <cell r="AF13">
            <v>15</v>
          </cell>
          <cell r="AG13">
            <v>390500</v>
          </cell>
          <cell r="AH13">
            <v>585750</v>
          </cell>
          <cell r="AI13">
            <v>48</v>
          </cell>
          <cell r="AJ13">
            <v>1431833</v>
          </cell>
          <cell r="AK13">
            <v>0</v>
          </cell>
          <cell r="AL13">
            <v>3297918</v>
          </cell>
          <cell r="AM13">
            <v>0</v>
          </cell>
          <cell r="AN13">
            <v>0</v>
          </cell>
          <cell r="AO13" t="b">
            <v>0</v>
          </cell>
          <cell r="AP13">
            <v>0</v>
          </cell>
          <cell r="AQ13">
            <v>0</v>
          </cell>
          <cell r="AR13">
            <v>3500000</v>
          </cell>
          <cell r="AS13">
            <v>0</v>
          </cell>
          <cell r="AT13">
            <v>0</v>
          </cell>
          <cell r="AU13">
            <v>263588</v>
          </cell>
          <cell r="AV13">
            <v>39050</v>
          </cell>
          <cell r="AW13">
            <v>11744250</v>
          </cell>
          <cell r="AX13">
            <v>822098</v>
          </cell>
          <cell r="AY13">
            <v>0</v>
          </cell>
          <cell r="AZ13">
            <v>138900</v>
          </cell>
          <cell r="BA13">
            <v>10480614</v>
          </cell>
          <cell r="BB13">
            <v>926000</v>
          </cell>
          <cell r="BC13">
            <v>1</v>
          </cell>
          <cell r="BD13">
            <v>0</v>
          </cell>
          <cell r="BE13">
            <v>926000</v>
          </cell>
          <cell r="BF13">
            <v>9554614</v>
          </cell>
          <cell r="BG13">
            <v>3042786</v>
          </cell>
          <cell r="BH13">
            <v>7576728</v>
          </cell>
          <cell r="BI13">
            <v>0</v>
          </cell>
          <cell r="BJ13">
            <v>0</v>
          </cell>
          <cell r="BK13">
            <v>50000</v>
          </cell>
          <cell r="BL13">
            <v>0</v>
          </cell>
          <cell r="BM13">
            <v>7487678</v>
          </cell>
          <cell r="BN13" t="b">
            <v>1</v>
          </cell>
          <cell r="BO13">
            <v>39050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F13">
            <v>0</v>
          </cell>
          <cell r="CG13">
            <v>0</v>
          </cell>
          <cell r="CH13" t="str">
            <v>DECEMBRIE</v>
          </cell>
          <cell r="CI13" t="str">
            <v>IA</v>
          </cell>
          <cell r="CJ13">
            <v>0</v>
          </cell>
          <cell r="CK13" t="b">
            <v>0</v>
          </cell>
          <cell r="CL13">
            <v>0</v>
          </cell>
          <cell r="CM13">
            <v>0</v>
          </cell>
          <cell r="CN13">
            <v>0</v>
          </cell>
          <cell r="CO13">
            <v>0</v>
          </cell>
          <cell r="CP13" t="str">
            <v>N</v>
          </cell>
          <cell r="CQ13" t="str">
            <v>N</v>
          </cell>
          <cell r="CR13" t="b">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t="b">
            <v>0</v>
          </cell>
          <cell r="DO13" t="b">
            <v>0</v>
          </cell>
          <cell r="DP13" t="b">
            <v>0</v>
          </cell>
          <cell r="DQ13" t="b">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t="b">
            <v>0</v>
          </cell>
          <cell r="ET13">
            <v>0</v>
          </cell>
          <cell r="EU13">
            <v>0</v>
          </cell>
          <cell r="EV13">
            <v>0</v>
          </cell>
        </row>
        <row r="14">
          <cell r="A14">
            <v>74</v>
          </cell>
          <cell r="B14" t="str">
            <v>2631020020038</v>
          </cell>
          <cell r="C14" t="str">
            <v>ESTE</v>
          </cell>
          <cell r="D14" t="str">
            <v>STEPANESCU LILIOARA</v>
          </cell>
          <cell r="E14" t="str">
            <v>STEPANESCU</v>
          </cell>
          <cell r="F14" t="str">
            <v>CONSTANTA-LILIOARA</v>
          </cell>
          <cell r="G14" t="str">
            <v>sef serviciu</v>
          </cell>
          <cell r="H14">
            <v>0</v>
          </cell>
          <cell r="I14">
            <v>3905000</v>
          </cell>
          <cell r="J14">
            <v>5837975</v>
          </cell>
          <cell r="K14">
            <v>5837975</v>
          </cell>
          <cell r="L14">
            <v>1171500</v>
          </cell>
          <cell r="M14">
            <v>1171500</v>
          </cell>
          <cell r="N14">
            <v>761475</v>
          </cell>
          <cell r="O14">
            <v>15</v>
          </cell>
          <cell r="P14">
            <v>761475</v>
          </cell>
          <cell r="Q14">
            <v>144</v>
          </cell>
          <cell r="R14">
            <v>144</v>
          </cell>
          <cell r="S14">
            <v>0</v>
          </cell>
          <cell r="T14">
            <v>0</v>
          </cell>
          <cell r="U14">
            <v>0</v>
          </cell>
          <cell r="V14">
            <v>0</v>
          </cell>
          <cell r="W14">
            <v>0</v>
          </cell>
          <cell r="X14">
            <v>0</v>
          </cell>
          <cell r="Y14">
            <v>0</v>
          </cell>
          <cell r="Z14">
            <v>20</v>
          </cell>
          <cell r="AA14">
            <v>1167595</v>
          </cell>
          <cell r="AB14">
            <v>1167595</v>
          </cell>
          <cell r="AC14">
            <v>10</v>
          </cell>
          <cell r="AD14">
            <v>583798</v>
          </cell>
          <cell r="AE14">
            <v>583798</v>
          </cell>
          <cell r="AF14">
            <v>15</v>
          </cell>
          <cell r="AG14">
            <v>875696</v>
          </cell>
          <cell r="AH14">
            <v>875696</v>
          </cell>
          <cell r="AI14">
            <v>0</v>
          </cell>
          <cell r="AJ14">
            <v>0</v>
          </cell>
          <cell r="AK14">
            <v>0</v>
          </cell>
          <cell r="AL14">
            <v>4595438</v>
          </cell>
          <cell r="AM14">
            <v>0</v>
          </cell>
          <cell r="AN14">
            <v>0</v>
          </cell>
          <cell r="AO14" t="b">
            <v>0</v>
          </cell>
          <cell r="AP14">
            <v>0</v>
          </cell>
          <cell r="AQ14">
            <v>0</v>
          </cell>
          <cell r="AR14">
            <v>3500000</v>
          </cell>
          <cell r="AS14">
            <v>0</v>
          </cell>
          <cell r="AT14">
            <v>0</v>
          </cell>
          <cell r="AU14">
            <v>423253</v>
          </cell>
          <cell r="AV14">
            <v>58380</v>
          </cell>
          <cell r="AW14">
            <v>16560502</v>
          </cell>
          <cell r="AX14">
            <v>1159235</v>
          </cell>
          <cell r="AY14">
            <v>0</v>
          </cell>
          <cell r="AZ14">
            <v>138900</v>
          </cell>
          <cell r="BA14">
            <v>14780734</v>
          </cell>
          <cell r="BB14">
            <v>926000</v>
          </cell>
          <cell r="BC14">
            <v>1</v>
          </cell>
          <cell r="BD14">
            <v>0</v>
          </cell>
          <cell r="BE14">
            <v>926000</v>
          </cell>
          <cell r="BF14">
            <v>13854734</v>
          </cell>
          <cell r="BG14">
            <v>4762834</v>
          </cell>
          <cell r="BH14">
            <v>10156800</v>
          </cell>
          <cell r="BI14">
            <v>0</v>
          </cell>
          <cell r="BJ14">
            <v>0</v>
          </cell>
          <cell r="BK14">
            <v>991412</v>
          </cell>
          <cell r="BL14">
            <v>0</v>
          </cell>
          <cell r="BM14">
            <v>9126338</v>
          </cell>
          <cell r="BN14" t="b">
            <v>1</v>
          </cell>
          <cell r="BO14">
            <v>39050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t="str">
            <v>n</v>
          </cell>
          <cell r="CF14">
            <v>0</v>
          </cell>
          <cell r="CG14">
            <v>0</v>
          </cell>
          <cell r="CH14" t="str">
            <v>DECEMBRIE</v>
          </cell>
          <cell r="CI14" t="str">
            <v>IA</v>
          </cell>
          <cell r="CJ14">
            <v>0</v>
          </cell>
          <cell r="CK14" t="b">
            <v>0</v>
          </cell>
          <cell r="CL14">
            <v>0</v>
          </cell>
          <cell r="CM14">
            <v>0</v>
          </cell>
          <cell r="CN14">
            <v>0</v>
          </cell>
          <cell r="CO14">
            <v>0</v>
          </cell>
          <cell r="CP14" t="str">
            <v>N</v>
          </cell>
          <cell r="CQ14" t="str">
            <v>N</v>
          </cell>
          <cell r="CR14" t="b">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t="b">
            <v>0</v>
          </cell>
          <cell r="DO14" t="b">
            <v>0</v>
          </cell>
          <cell r="DP14" t="b">
            <v>0</v>
          </cell>
          <cell r="DQ14" t="b">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t="b">
            <v>0</v>
          </cell>
          <cell r="ET14">
            <v>0</v>
          </cell>
          <cell r="EU14">
            <v>0</v>
          </cell>
          <cell r="EV14">
            <v>0</v>
          </cell>
        </row>
        <row r="15">
          <cell r="A15">
            <v>77</v>
          </cell>
          <cell r="B15" t="str">
            <v>2711219020026</v>
          </cell>
          <cell r="C15" t="str">
            <v>ESTE</v>
          </cell>
          <cell r="D15" t="str">
            <v>BOROICA MIRELA-LAURA</v>
          </cell>
          <cell r="E15" t="str">
            <v>BOROICA</v>
          </cell>
          <cell r="F15" t="str">
            <v>MIRELA-LAURA</v>
          </cell>
          <cell r="G15" t="str">
            <v>referent</v>
          </cell>
          <cell r="H15">
            <v>0</v>
          </cell>
          <cell r="I15">
            <v>2773000</v>
          </cell>
          <cell r="J15">
            <v>2773000</v>
          </cell>
          <cell r="K15">
            <v>2618944</v>
          </cell>
          <cell r="L15">
            <v>0</v>
          </cell>
          <cell r="M15">
            <v>0</v>
          </cell>
          <cell r="N15">
            <v>0</v>
          </cell>
          <cell r="O15">
            <v>0</v>
          </cell>
          <cell r="P15">
            <v>0</v>
          </cell>
          <cell r="Q15">
            <v>144</v>
          </cell>
          <cell r="R15">
            <v>136</v>
          </cell>
          <cell r="S15">
            <v>0</v>
          </cell>
          <cell r="T15">
            <v>0</v>
          </cell>
          <cell r="U15">
            <v>0</v>
          </cell>
          <cell r="V15">
            <v>0</v>
          </cell>
          <cell r="W15">
            <v>0</v>
          </cell>
          <cell r="X15">
            <v>0</v>
          </cell>
          <cell r="Y15">
            <v>0</v>
          </cell>
          <cell r="Z15">
            <v>5</v>
          </cell>
          <cell r="AA15">
            <v>130947</v>
          </cell>
          <cell r="AB15">
            <v>138650</v>
          </cell>
          <cell r="AC15">
            <v>0</v>
          </cell>
          <cell r="AD15">
            <v>0</v>
          </cell>
          <cell r="AE15">
            <v>0</v>
          </cell>
          <cell r="AF15">
            <v>15</v>
          </cell>
          <cell r="AG15">
            <v>392842</v>
          </cell>
          <cell r="AH15">
            <v>415950</v>
          </cell>
          <cell r="AI15">
            <v>8</v>
          </cell>
          <cell r="AJ15">
            <v>161758</v>
          </cell>
          <cell r="AK15">
            <v>0</v>
          </cell>
          <cell r="AL15">
            <v>2122713</v>
          </cell>
          <cell r="AM15">
            <v>0</v>
          </cell>
          <cell r="AN15">
            <v>0</v>
          </cell>
          <cell r="AO15" t="b">
            <v>0</v>
          </cell>
          <cell r="AP15">
            <v>0</v>
          </cell>
          <cell r="AQ15">
            <v>2773000</v>
          </cell>
          <cell r="AR15">
            <v>3500000</v>
          </cell>
          <cell r="AS15">
            <v>0</v>
          </cell>
          <cell r="AT15">
            <v>0</v>
          </cell>
          <cell r="AU15">
            <v>166380</v>
          </cell>
          <cell r="AV15">
            <v>27730</v>
          </cell>
          <cell r="AW15">
            <v>11700204</v>
          </cell>
          <cell r="AX15">
            <v>819014</v>
          </cell>
          <cell r="AY15">
            <v>0</v>
          </cell>
          <cell r="AZ15">
            <v>138900</v>
          </cell>
          <cell r="BA15">
            <v>10548180</v>
          </cell>
          <cell r="BB15">
            <v>926000</v>
          </cell>
          <cell r="BC15">
            <v>1</v>
          </cell>
          <cell r="BD15">
            <v>0</v>
          </cell>
          <cell r="BE15">
            <v>926000</v>
          </cell>
          <cell r="BF15">
            <v>9622180</v>
          </cell>
          <cell r="BG15">
            <v>3069812</v>
          </cell>
          <cell r="BH15">
            <v>7617268</v>
          </cell>
          <cell r="BI15">
            <v>0</v>
          </cell>
          <cell r="BJ15">
            <v>0</v>
          </cell>
          <cell r="BK15">
            <v>463959</v>
          </cell>
          <cell r="BL15">
            <v>0</v>
          </cell>
          <cell r="BM15">
            <v>7153309</v>
          </cell>
          <cell r="BN15" t="b">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F15">
            <v>0</v>
          </cell>
          <cell r="CG15">
            <v>0</v>
          </cell>
          <cell r="CH15" t="str">
            <v>DECEMBRIE</v>
          </cell>
          <cell r="CI15" t="str">
            <v>IA</v>
          </cell>
          <cell r="CJ15">
            <v>0</v>
          </cell>
          <cell r="CK15" t="b">
            <v>0</v>
          </cell>
          <cell r="CL15">
            <v>0</v>
          </cell>
          <cell r="CM15">
            <v>0</v>
          </cell>
          <cell r="CN15">
            <v>0</v>
          </cell>
          <cell r="CO15">
            <v>0</v>
          </cell>
          <cell r="CP15" t="str">
            <v>N</v>
          </cell>
          <cell r="CQ15" t="str">
            <v>N</v>
          </cell>
          <cell r="CR15" t="b">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t="b">
            <v>0</v>
          </cell>
          <cell r="DO15" t="b">
            <v>0</v>
          </cell>
          <cell r="DP15" t="b">
            <v>0</v>
          </cell>
          <cell r="DQ15" t="b">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t="b">
            <v>0</v>
          </cell>
          <cell r="ET15">
            <v>0</v>
          </cell>
          <cell r="EU15">
            <v>0</v>
          </cell>
          <cell r="EV15">
            <v>0</v>
          </cell>
        </row>
        <row r="16">
          <cell r="A16">
            <v>79</v>
          </cell>
          <cell r="B16" t="str">
            <v>2630911020037</v>
          </cell>
          <cell r="C16" t="str">
            <v>ESTE</v>
          </cell>
          <cell r="D16" t="str">
            <v>STOIAN MADONA-MARIA</v>
          </cell>
          <cell r="E16" t="str">
            <v>STOIAN</v>
          </cell>
          <cell r="F16" t="str">
            <v>MADONA-MARIA</v>
          </cell>
          <cell r="G16" t="str">
            <v>inspector</v>
          </cell>
          <cell r="H16">
            <v>0</v>
          </cell>
          <cell r="I16">
            <v>2547000</v>
          </cell>
          <cell r="J16">
            <v>2547000</v>
          </cell>
          <cell r="K16">
            <v>2122500</v>
          </cell>
          <cell r="L16">
            <v>0</v>
          </cell>
          <cell r="M16">
            <v>0</v>
          </cell>
          <cell r="N16">
            <v>0</v>
          </cell>
          <cell r="O16">
            <v>0</v>
          </cell>
          <cell r="P16">
            <v>0</v>
          </cell>
          <cell r="Q16">
            <v>144</v>
          </cell>
          <cell r="R16">
            <v>120</v>
          </cell>
          <cell r="S16">
            <v>0</v>
          </cell>
          <cell r="T16">
            <v>0</v>
          </cell>
          <cell r="U16">
            <v>0</v>
          </cell>
          <cell r="V16">
            <v>0</v>
          </cell>
          <cell r="W16">
            <v>0</v>
          </cell>
          <cell r="X16">
            <v>0</v>
          </cell>
          <cell r="Y16">
            <v>0</v>
          </cell>
          <cell r="Z16">
            <v>20</v>
          </cell>
          <cell r="AA16">
            <v>424500</v>
          </cell>
          <cell r="AB16">
            <v>509400</v>
          </cell>
          <cell r="AC16">
            <v>0</v>
          </cell>
          <cell r="AD16">
            <v>0</v>
          </cell>
          <cell r="AE16">
            <v>0</v>
          </cell>
          <cell r="AF16">
            <v>15</v>
          </cell>
          <cell r="AG16">
            <v>318375</v>
          </cell>
          <cell r="AH16">
            <v>382050</v>
          </cell>
          <cell r="AI16">
            <v>24</v>
          </cell>
          <cell r="AJ16">
            <v>509400</v>
          </cell>
          <cell r="AK16">
            <v>0</v>
          </cell>
          <cell r="AL16">
            <v>2150974</v>
          </cell>
          <cell r="AM16">
            <v>0</v>
          </cell>
          <cell r="AN16">
            <v>0</v>
          </cell>
          <cell r="AO16" t="b">
            <v>0</v>
          </cell>
          <cell r="AP16">
            <v>0</v>
          </cell>
          <cell r="AQ16">
            <v>0</v>
          </cell>
          <cell r="AR16">
            <v>3500000</v>
          </cell>
          <cell r="AS16">
            <v>0</v>
          </cell>
          <cell r="AT16">
            <v>0</v>
          </cell>
          <cell r="AU16">
            <v>171922</v>
          </cell>
          <cell r="AV16">
            <v>25470</v>
          </cell>
          <cell r="AW16">
            <v>9025749</v>
          </cell>
          <cell r="AX16">
            <v>631802</v>
          </cell>
          <cell r="AY16">
            <v>0</v>
          </cell>
          <cell r="AZ16">
            <v>138900</v>
          </cell>
          <cell r="BA16">
            <v>8057655</v>
          </cell>
          <cell r="BB16">
            <v>926000</v>
          </cell>
          <cell r="BC16">
            <v>1</v>
          </cell>
          <cell r="BD16">
            <v>0</v>
          </cell>
          <cell r="BE16">
            <v>926000</v>
          </cell>
          <cell r="BF16">
            <v>7131655</v>
          </cell>
          <cell r="BG16">
            <v>2073602</v>
          </cell>
          <cell r="BH16">
            <v>6122953</v>
          </cell>
          <cell r="BI16">
            <v>0</v>
          </cell>
          <cell r="BJ16">
            <v>0</v>
          </cell>
          <cell r="BK16">
            <v>0</v>
          </cell>
          <cell r="BL16">
            <v>0</v>
          </cell>
          <cell r="BM16">
            <v>6122953</v>
          </cell>
          <cell r="BN16" t="b">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F16">
            <v>0</v>
          </cell>
          <cell r="CG16">
            <v>0</v>
          </cell>
          <cell r="CH16" t="str">
            <v>DECEMBRIE</v>
          </cell>
          <cell r="CI16" t="str">
            <v>IA</v>
          </cell>
          <cell r="CJ16">
            <v>0</v>
          </cell>
          <cell r="CK16" t="b">
            <v>0</v>
          </cell>
          <cell r="CL16">
            <v>0</v>
          </cell>
          <cell r="CM16">
            <v>0</v>
          </cell>
          <cell r="CN16">
            <v>0</v>
          </cell>
          <cell r="CO16">
            <v>0</v>
          </cell>
          <cell r="CP16" t="str">
            <v>N</v>
          </cell>
          <cell r="CQ16" t="str">
            <v>N</v>
          </cell>
          <cell r="CR16" t="b">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t="b">
            <v>0</v>
          </cell>
          <cell r="DO16" t="b">
            <v>0</v>
          </cell>
          <cell r="DP16" t="b">
            <v>0</v>
          </cell>
          <cell r="DQ16" t="b">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t="b">
            <v>0</v>
          </cell>
          <cell r="ET16">
            <v>0</v>
          </cell>
          <cell r="EU16">
            <v>0</v>
          </cell>
          <cell r="EV16">
            <v>0</v>
          </cell>
        </row>
        <row r="17">
          <cell r="A17">
            <v>78</v>
          </cell>
          <cell r="B17" t="str">
            <v>2690125020033</v>
          </cell>
          <cell r="C17" t="str">
            <v>ESTE</v>
          </cell>
          <cell r="D17" t="str">
            <v>POPA MONICA-CARMEN</v>
          </cell>
          <cell r="E17" t="str">
            <v>POPA</v>
          </cell>
          <cell r="F17" t="str">
            <v>MONICA-CARMEN</v>
          </cell>
          <cell r="G17" t="str">
            <v>inspector</v>
          </cell>
          <cell r="H17">
            <v>0</v>
          </cell>
          <cell r="I17">
            <v>2547000</v>
          </cell>
          <cell r="J17">
            <v>2929050</v>
          </cell>
          <cell r="K17">
            <v>2929050</v>
          </cell>
          <cell r="L17">
            <v>0</v>
          </cell>
          <cell r="M17">
            <v>0</v>
          </cell>
          <cell r="N17">
            <v>382050</v>
          </cell>
          <cell r="O17">
            <v>15</v>
          </cell>
          <cell r="P17">
            <v>382050</v>
          </cell>
          <cell r="Q17">
            <v>144</v>
          </cell>
          <cell r="R17">
            <v>144</v>
          </cell>
          <cell r="S17">
            <v>0</v>
          </cell>
          <cell r="T17">
            <v>0</v>
          </cell>
          <cell r="U17">
            <v>0</v>
          </cell>
          <cell r="V17">
            <v>0</v>
          </cell>
          <cell r="W17">
            <v>0</v>
          </cell>
          <cell r="X17">
            <v>0</v>
          </cell>
          <cell r="Y17">
            <v>0</v>
          </cell>
          <cell r="Z17">
            <v>15</v>
          </cell>
          <cell r="AA17">
            <v>439358</v>
          </cell>
          <cell r="AB17">
            <v>439358</v>
          </cell>
          <cell r="AC17">
            <v>0</v>
          </cell>
          <cell r="AD17">
            <v>0</v>
          </cell>
          <cell r="AE17">
            <v>0</v>
          </cell>
          <cell r="AF17">
            <v>15</v>
          </cell>
          <cell r="AG17">
            <v>439358</v>
          </cell>
          <cell r="AH17">
            <v>439358</v>
          </cell>
          <cell r="AI17">
            <v>0</v>
          </cell>
          <cell r="AJ17">
            <v>0</v>
          </cell>
          <cell r="AK17">
            <v>0</v>
          </cell>
          <cell r="AL17">
            <v>2473621</v>
          </cell>
          <cell r="AM17">
            <v>0</v>
          </cell>
          <cell r="AN17">
            <v>0</v>
          </cell>
          <cell r="AO17" t="b">
            <v>0</v>
          </cell>
          <cell r="AP17">
            <v>0</v>
          </cell>
          <cell r="AQ17">
            <v>0</v>
          </cell>
          <cell r="AR17">
            <v>3500000</v>
          </cell>
          <cell r="AS17">
            <v>0</v>
          </cell>
          <cell r="AT17">
            <v>0</v>
          </cell>
          <cell r="AU17">
            <v>190388</v>
          </cell>
          <cell r="AV17">
            <v>29290</v>
          </cell>
          <cell r="AW17">
            <v>9781387</v>
          </cell>
          <cell r="AX17">
            <v>684697</v>
          </cell>
          <cell r="AY17">
            <v>0</v>
          </cell>
          <cell r="AZ17">
            <v>138900</v>
          </cell>
          <cell r="BA17">
            <v>8738112</v>
          </cell>
          <cell r="BB17">
            <v>926000</v>
          </cell>
          <cell r="BC17">
            <v>1.7</v>
          </cell>
          <cell r="BD17">
            <v>648200</v>
          </cell>
          <cell r="BE17">
            <v>1574200</v>
          </cell>
          <cell r="BF17">
            <v>7163912</v>
          </cell>
          <cell r="BG17">
            <v>2086505</v>
          </cell>
          <cell r="BH17">
            <v>6790507</v>
          </cell>
          <cell r="BI17">
            <v>0</v>
          </cell>
          <cell r="BJ17">
            <v>0</v>
          </cell>
          <cell r="BK17">
            <v>775000</v>
          </cell>
          <cell r="BL17">
            <v>0</v>
          </cell>
          <cell r="BM17">
            <v>5990037</v>
          </cell>
          <cell r="BN17" t="b">
            <v>1</v>
          </cell>
          <cell r="BO17">
            <v>25470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F17">
            <v>0</v>
          </cell>
          <cell r="CG17">
            <v>0</v>
          </cell>
          <cell r="CH17" t="str">
            <v>DECEMBRIE</v>
          </cell>
          <cell r="CI17" t="str">
            <v>IA</v>
          </cell>
          <cell r="CJ17">
            <v>0</v>
          </cell>
          <cell r="CK17" t="b">
            <v>0</v>
          </cell>
          <cell r="CL17">
            <v>0</v>
          </cell>
          <cell r="CM17">
            <v>0</v>
          </cell>
          <cell r="CN17">
            <v>0</v>
          </cell>
          <cell r="CO17">
            <v>0</v>
          </cell>
          <cell r="CP17" t="str">
            <v>N</v>
          </cell>
          <cell r="CQ17" t="str">
            <v>N</v>
          </cell>
          <cell r="CR17" t="b">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t="b">
            <v>0</v>
          </cell>
          <cell r="DO17" t="b">
            <v>0</v>
          </cell>
          <cell r="DP17" t="b">
            <v>0</v>
          </cell>
          <cell r="DQ17" t="b">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t="b">
            <v>0</v>
          </cell>
          <cell r="ET17">
            <v>0</v>
          </cell>
          <cell r="EU17">
            <v>0</v>
          </cell>
          <cell r="EV17">
            <v>0</v>
          </cell>
        </row>
        <row r="18">
          <cell r="A18">
            <v>75</v>
          </cell>
          <cell r="B18" t="str">
            <v>2720810020098</v>
          </cell>
          <cell r="C18" t="str">
            <v>ESTE</v>
          </cell>
          <cell r="D18" t="str">
            <v>CZIBRIK MONICA-MARIA</v>
          </cell>
          <cell r="E18" t="str">
            <v>CZIBRIK</v>
          </cell>
          <cell r="F18" t="str">
            <v>MONICA-MARIA</v>
          </cell>
          <cell r="G18" t="str">
            <v>inspector spec.</v>
          </cell>
          <cell r="H18">
            <v>0</v>
          </cell>
          <cell r="I18">
            <v>3905000</v>
          </cell>
          <cell r="J18">
            <v>4490750</v>
          </cell>
          <cell r="K18">
            <v>4490750</v>
          </cell>
          <cell r="L18">
            <v>0</v>
          </cell>
          <cell r="M18">
            <v>0</v>
          </cell>
          <cell r="N18">
            <v>585750</v>
          </cell>
          <cell r="O18">
            <v>15</v>
          </cell>
          <cell r="P18">
            <v>585750</v>
          </cell>
          <cell r="Q18">
            <v>144</v>
          </cell>
          <cell r="R18">
            <v>144</v>
          </cell>
          <cell r="S18">
            <v>0</v>
          </cell>
          <cell r="T18">
            <v>0</v>
          </cell>
          <cell r="U18">
            <v>0</v>
          </cell>
          <cell r="V18">
            <v>0</v>
          </cell>
          <cell r="W18">
            <v>0</v>
          </cell>
          <cell r="X18">
            <v>0</v>
          </cell>
          <cell r="Y18">
            <v>0</v>
          </cell>
          <cell r="Z18">
            <v>10</v>
          </cell>
          <cell r="AA18">
            <v>449075</v>
          </cell>
          <cell r="AB18">
            <v>449075</v>
          </cell>
          <cell r="AC18">
            <v>10</v>
          </cell>
          <cell r="AD18">
            <v>449075</v>
          </cell>
          <cell r="AE18">
            <v>449075</v>
          </cell>
          <cell r="AF18">
            <v>15</v>
          </cell>
          <cell r="AG18">
            <v>673612</v>
          </cell>
          <cell r="AH18">
            <v>673612</v>
          </cell>
          <cell r="AI18">
            <v>0</v>
          </cell>
          <cell r="AJ18">
            <v>0</v>
          </cell>
          <cell r="AK18">
            <v>0</v>
          </cell>
          <cell r="AL18">
            <v>3792606</v>
          </cell>
          <cell r="AM18">
            <v>0</v>
          </cell>
          <cell r="AN18">
            <v>0</v>
          </cell>
          <cell r="AO18" t="b">
            <v>0</v>
          </cell>
          <cell r="AP18">
            <v>0</v>
          </cell>
          <cell r="AQ18">
            <v>0</v>
          </cell>
          <cell r="AR18">
            <v>3500000</v>
          </cell>
          <cell r="AS18">
            <v>0</v>
          </cell>
          <cell r="AT18">
            <v>0</v>
          </cell>
          <cell r="AU18">
            <v>303126</v>
          </cell>
          <cell r="AV18">
            <v>44908</v>
          </cell>
          <cell r="AW18">
            <v>13355118</v>
          </cell>
          <cell r="AX18">
            <v>934858</v>
          </cell>
          <cell r="AY18">
            <v>0</v>
          </cell>
          <cell r="AZ18">
            <v>138900</v>
          </cell>
          <cell r="BA18">
            <v>11933326</v>
          </cell>
          <cell r="BB18">
            <v>926000</v>
          </cell>
          <cell r="BC18">
            <v>1</v>
          </cell>
          <cell r="BD18">
            <v>0</v>
          </cell>
          <cell r="BE18">
            <v>926000</v>
          </cell>
          <cell r="BF18">
            <v>11007326</v>
          </cell>
          <cell r="BG18">
            <v>3623870</v>
          </cell>
          <cell r="BH18">
            <v>8448356</v>
          </cell>
          <cell r="BI18">
            <v>0</v>
          </cell>
          <cell r="BJ18">
            <v>0</v>
          </cell>
          <cell r="BK18">
            <v>650945</v>
          </cell>
          <cell r="BL18">
            <v>0</v>
          </cell>
          <cell r="BM18">
            <v>7758361</v>
          </cell>
          <cell r="BN18" t="b">
            <v>1</v>
          </cell>
          <cell r="BO18">
            <v>39050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F18">
            <v>0</v>
          </cell>
          <cell r="CG18">
            <v>0</v>
          </cell>
          <cell r="CH18" t="str">
            <v>DECEMBRIE</v>
          </cell>
          <cell r="CI18" t="str">
            <v>IA</v>
          </cell>
          <cell r="CJ18">
            <v>0</v>
          </cell>
          <cell r="CK18" t="b">
            <v>0</v>
          </cell>
          <cell r="CL18">
            <v>0</v>
          </cell>
          <cell r="CM18">
            <v>0</v>
          </cell>
          <cell r="CN18">
            <v>0</v>
          </cell>
          <cell r="CO18">
            <v>0</v>
          </cell>
          <cell r="CP18" t="str">
            <v>N</v>
          </cell>
          <cell r="CQ18" t="str">
            <v>N</v>
          </cell>
          <cell r="CR18" t="b">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t="b">
            <v>0</v>
          </cell>
          <cell r="DO18" t="b">
            <v>0</v>
          </cell>
          <cell r="DP18" t="b">
            <v>0</v>
          </cell>
          <cell r="DQ18" t="b">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t="b">
            <v>0</v>
          </cell>
          <cell r="ET18">
            <v>0</v>
          </cell>
          <cell r="EU18">
            <v>0</v>
          </cell>
          <cell r="EV18">
            <v>0</v>
          </cell>
        </row>
        <row r="19">
          <cell r="A19">
            <v>81</v>
          </cell>
          <cell r="B19" t="str">
            <v>1671224290901</v>
          </cell>
          <cell r="C19" t="str">
            <v>ESTE</v>
          </cell>
          <cell r="D19" t="str">
            <v>TOMOS CRISTIAN-MIHAI</v>
          </cell>
          <cell r="E19" t="str">
            <v>TOMOS</v>
          </cell>
          <cell r="F19" t="str">
            <v>CRISTIAN-MIHAI</v>
          </cell>
          <cell r="G19" t="str">
            <v>sef serviciu</v>
          </cell>
          <cell r="H19">
            <v>0</v>
          </cell>
          <cell r="I19">
            <v>3905000</v>
          </cell>
          <cell r="J19">
            <v>5056975</v>
          </cell>
          <cell r="K19">
            <v>5056975</v>
          </cell>
          <cell r="L19">
            <v>1151975</v>
          </cell>
          <cell r="M19">
            <v>1151975</v>
          </cell>
          <cell r="N19">
            <v>0</v>
          </cell>
          <cell r="O19">
            <v>0</v>
          </cell>
          <cell r="P19">
            <v>0</v>
          </cell>
          <cell r="Q19">
            <v>144</v>
          </cell>
          <cell r="R19">
            <v>144</v>
          </cell>
          <cell r="S19">
            <v>0</v>
          </cell>
          <cell r="T19">
            <v>0</v>
          </cell>
          <cell r="U19">
            <v>0</v>
          </cell>
          <cell r="V19">
            <v>0</v>
          </cell>
          <cell r="W19">
            <v>0</v>
          </cell>
          <cell r="X19">
            <v>0</v>
          </cell>
          <cell r="Y19">
            <v>0</v>
          </cell>
          <cell r="Z19">
            <v>15</v>
          </cell>
          <cell r="AA19">
            <v>758546</v>
          </cell>
          <cell r="AB19">
            <v>758546</v>
          </cell>
          <cell r="AC19">
            <v>10</v>
          </cell>
          <cell r="AD19">
            <v>505698</v>
          </cell>
          <cell r="AE19">
            <v>505698</v>
          </cell>
          <cell r="AF19">
            <v>0</v>
          </cell>
          <cell r="AG19">
            <v>0</v>
          </cell>
          <cell r="AH19">
            <v>0</v>
          </cell>
          <cell r="AI19">
            <v>0</v>
          </cell>
          <cell r="AJ19">
            <v>0</v>
          </cell>
          <cell r="AK19">
            <v>0</v>
          </cell>
          <cell r="AL19">
            <v>3971398</v>
          </cell>
          <cell r="AM19">
            <v>0</v>
          </cell>
          <cell r="AN19">
            <v>0</v>
          </cell>
          <cell r="AO19" t="b">
            <v>0</v>
          </cell>
          <cell r="AP19">
            <v>0</v>
          </cell>
          <cell r="AQ19">
            <v>0</v>
          </cell>
          <cell r="AR19">
            <v>3500000</v>
          </cell>
          <cell r="AS19">
            <v>0</v>
          </cell>
          <cell r="AT19">
            <v>0</v>
          </cell>
          <cell r="AU19">
            <v>316061</v>
          </cell>
          <cell r="AV19">
            <v>50570</v>
          </cell>
          <cell r="AW19">
            <v>13792617</v>
          </cell>
          <cell r="AX19">
            <v>965483</v>
          </cell>
          <cell r="AY19">
            <v>0</v>
          </cell>
          <cell r="AZ19">
            <v>138900</v>
          </cell>
          <cell r="BA19">
            <v>12321603</v>
          </cell>
          <cell r="BB19">
            <v>926000</v>
          </cell>
          <cell r="BC19">
            <v>1.35</v>
          </cell>
          <cell r="BD19">
            <v>324100</v>
          </cell>
          <cell r="BE19">
            <v>1250100</v>
          </cell>
          <cell r="BF19">
            <v>11071503</v>
          </cell>
          <cell r="BG19">
            <v>3649541</v>
          </cell>
          <cell r="BH19">
            <v>8810962</v>
          </cell>
          <cell r="BI19">
            <v>0</v>
          </cell>
          <cell r="BJ19">
            <v>0</v>
          </cell>
          <cell r="BK19">
            <v>1232314</v>
          </cell>
          <cell r="BL19">
            <v>0</v>
          </cell>
          <cell r="BM19">
            <v>7539598</v>
          </cell>
          <cell r="BN19" t="b">
            <v>1</v>
          </cell>
          <cell r="BO19">
            <v>39050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F19">
            <v>0</v>
          </cell>
          <cell r="CG19">
            <v>0</v>
          </cell>
          <cell r="CH19" t="str">
            <v>DECEMBRIE</v>
          </cell>
          <cell r="CI19" t="str">
            <v>I</v>
          </cell>
          <cell r="CJ19">
            <v>0</v>
          </cell>
          <cell r="CK19" t="b">
            <v>0</v>
          </cell>
          <cell r="CL19">
            <v>0</v>
          </cell>
          <cell r="CM19">
            <v>0</v>
          </cell>
          <cell r="CN19">
            <v>0</v>
          </cell>
          <cell r="CO19">
            <v>0</v>
          </cell>
          <cell r="CP19" t="str">
            <v>N</v>
          </cell>
          <cell r="CQ19" t="str">
            <v>N</v>
          </cell>
          <cell r="CR19" t="b">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t="b">
            <v>0</v>
          </cell>
          <cell r="DO19" t="b">
            <v>0</v>
          </cell>
          <cell r="DP19" t="b">
            <v>0</v>
          </cell>
          <cell r="DQ19" t="b">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t="b">
            <v>0</v>
          </cell>
          <cell r="ET19">
            <v>0</v>
          </cell>
          <cell r="EU19">
            <v>136</v>
          </cell>
          <cell r="EV19">
            <v>0</v>
          </cell>
        </row>
        <row r="20">
          <cell r="A20">
            <v>86</v>
          </cell>
          <cell r="B20" t="str">
            <v>2691012020010</v>
          </cell>
          <cell r="C20" t="str">
            <v>ESTE</v>
          </cell>
          <cell r="D20" t="str">
            <v>KOVACS ELISABETA</v>
          </cell>
          <cell r="E20" t="str">
            <v>KOVACS</v>
          </cell>
          <cell r="F20" t="str">
            <v>ELISABETA</v>
          </cell>
          <cell r="G20" t="str">
            <v>referent</v>
          </cell>
          <cell r="H20">
            <v>0</v>
          </cell>
          <cell r="I20">
            <v>2773000</v>
          </cell>
          <cell r="J20">
            <v>2773000</v>
          </cell>
          <cell r="K20">
            <v>2773000</v>
          </cell>
          <cell r="L20">
            <v>0</v>
          </cell>
          <cell r="M20">
            <v>0</v>
          </cell>
          <cell r="N20">
            <v>0</v>
          </cell>
          <cell r="O20">
            <v>0</v>
          </cell>
          <cell r="P20">
            <v>0</v>
          </cell>
          <cell r="Q20">
            <v>144</v>
          </cell>
          <cell r="R20">
            <v>144</v>
          </cell>
          <cell r="S20">
            <v>0</v>
          </cell>
          <cell r="T20">
            <v>0</v>
          </cell>
          <cell r="U20">
            <v>0</v>
          </cell>
          <cell r="V20">
            <v>0</v>
          </cell>
          <cell r="W20">
            <v>0</v>
          </cell>
          <cell r="X20">
            <v>0</v>
          </cell>
          <cell r="Y20">
            <v>0</v>
          </cell>
          <cell r="Z20">
            <v>10</v>
          </cell>
          <cell r="AA20">
            <v>277300</v>
          </cell>
          <cell r="AB20">
            <v>277300</v>
          </cell>
          <cell r="AC20">
            <v>0</v>
          </cell>
          <cell r="AD20">
            <v>0</v>
          </cell>
          <cell r="AE20">
            <v>0</v>
          </cell>
          <cell r="AF20">
            <v>15</v>
          </cell>
          <cell r="AG20">
            <v>415950</v>
          </cell>
          <cell r="AH20">
            <v>415950</v>
          </cell>
          <cell r="AI20">
            <v>0</v>
          </cell>
          <cell r="AJ20">
            <v>0</v>
          </cell>
          <cell r="AK20">
            <v>0</v>
          </cell>
          <cell r="AL20">
            <v>2257245</v>
          </cell>
          <cell r="AM20">
            <v>0</v>
          </cell>
          <cell r="AN20">
            <v>0</v>
          </cell>
          <cell r="AO20" t="b">
            <v>0</v>
          </cell>
          <cell r="AP20">
            <v>0</v>
          </cell>
          <cell r="AQ20">
            <v>0</v>
          </cell>
          <cell r="AR20">
            <v>3500000</v>
          </cell>
          <cell r="AS20">
            <v>0</v>
          </cell>
          <cell r="AT20">
            <v>0</v>
          </cell>
          <cell r="AU20">
            <v>173312</v>
          </cell>
          <cell r="AV20">
            <v>27730</v>
          </cell>
          <cell r="AW20">
            <v>9223495</v>
          </cell>
          <cell r="AX20">
            <v>645645</v>
          </cell>
          <cell r="AY20">
            <v>0</v>
          </cell>
          <cell r="AZ20">
            <v>138900</v>
          </cell>
          <cell r="BA20">
            <v>8237908</v>
          </cell>
          <cell r="BB20">
            <v>926000</v>
          </cell>
          <cell r="BC20">
            <v>1</v>
          </cell>
          <cell r="BD20">
            <v>0</v>
          </cell>
          <cell r="BE20">
            <v>926000</v>
          </cell>
          <cell r="BF20">
            <v>7311908</v>
          </cell>
          <cell r="BG20">
            <v>2145703</v>
          </cell>
          <cell r="BH20">
            <v>6231105</v>
          </cell>
          <cell r="BI20">
            <v>0</v>
          </cell>
          <cell r="BJ20">
            <v>0</v>
          </cell>
          <cell r="BK20">
            <v>350000</v>
          </cell>
          <cell r="BL20">
            <v>0</v>
          </cell>
          <cell r="BM20">
            <v>5853375</v>
          </cell>
          <cell r="BN20" t="b">
            <v>1</v>
          </cell>
          <cell r="BO20">
            <v>27730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F20">
            <v>0</v>
          </cell>
          <cell r="CG20">
            <v>0</v>
          </cell>
          <cell r="CH20" t="str">
            <v>DECEMBRIE</v>
          </cell>
          <cell r="CI20" t="str">
            <v>IA</v>
          </cell>
          <cell r="CJ20">
            <v>0</v>
          </cell>
          <cell r="CK20" t="b">
            <v>0</v>
          </cell>
          <cell r="CL20">
            <v>0</v>
          </cell>
          <cell r="CM20">
            <v>0</v>
          </cell>
          <cell r="CN20">
            <v>0</v>
          </cell>
          <cell r="CO20">
            <v>0</v>
          </cell>
          <cell r="CP20" t="str">
            <v>N</v>
          </cell>
          <cell r="CQ20" t="str">
            <v>N</v>
          </cell>
          <cell r="CR20" t="b">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t="b">
            <v>0</v>
          </cell>
          <cell r="DO20" t="b">
            <v>0</v>
          </cell>
          <cell r="DP20" t="b">
            <v>0</v>
          </cell>
          <cell r="DQ20" t="b">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t="b">
            <v>0</v>
          </cell>
          <cell r="ET20">
            <v>0</v>
          </cell>
          <cell r="EU20">
            <v>0</v>
          </cell>
          <cell r="EV20">
            <v>0</v>
          </cell>
        </row>
        <row r="21">
          <cell r="A21">
            <v>82</v>
          </cell>
          <cell r="B21" t="str">
            <v>1740528022801</v>
          </cell>
          <cell r="C21" t="str">
            <v>ESTE</v>
          </cell>
          <cell r="D21" t="str">
            <v>COCIUBA NICOLAE-VIOREL</v>
          </cell>
          <cell r="E21" t="str">
            <v>COCIUBA</v>
          </cell>
          <cell r="F21" t="str">
            <v>NICOLAE-VIOREL</v>
          </cell>
          <cell r="G21" t="str">
            <v>inspector spec.</v>
          </cell>
          <cell r="H21">
            <v>0</v>
          </cell>
          <cell r="I21">
            <v>3384900</v>
          </cell>
          <cell r="J21">
            <v>3384900</v>
          </cell>
          <cell r="K21">
            <v>3384900</v>
          </cell>
          <cell r="L21">
            <v>0</v>
          </cell>
          <cell r="M21">
            <v>0</v>
          </cell>
          <cell r="N21">
            <v>0</v>
          </cell>
          <cell r="O21">
            <v>0</v>
          </cell>
          <cell r="P21">
            <v>0</v>
          </cell>
          <cell r="Q21">
            <v>144</v>
          </cell>
          <cell r="R21">
            <v>144</v>
          </cell>
          <cell r="S21">
            <v>0</v>
          </cell>
          <cell r="T21">
            <v>0</v>
          </cell>
          <cell r="U21">
            <v>0</v>
          </cell>
          <cell r="V21">
            <v>0</v>
          </cell>
          <cell r="W21">
            <v>0</v>
          </cell>
          <cell r="X21">
            <v>0</v>
          </cell>
          <cell r="Y21">
            <v>0</v>
          </cell>
          <cell r="Z21">
            <v>0</v>
          </cell>
          <cell r="AA21">
            <v>0</v>
          </cell>
          <cell r="AB21">
            <v>0</v>
          </cell>
          <cell r="AC21">
            <v>0</v>
          </cell>
          <cell r="AD21">
            <v>0</v>
          </cell>
          <cell r="AE21">
            <v>0</v>
          </cell>
          <cell r="AF21">
            <v>15</v>
          </cell>
          <cell r="AG21">
            <v>507735</v>
          </cell>
          <cell r="AH21">
            <v>507735</v>
          </cell>
          <cell r="AI21">
            <v>0</v>
          </cell>
          <cell r="AJ21">
            <v>0</v>
          </cell>
          <cell r="AK21">
            <v>0</v>
          </cell>
          <cell r="AL21">
            <v>2860974</v>
          </cell>
          <cell r="AM21">
            <v>0</v>
          </cell>
          <cell r="AN21">
            <v>0</v>
          </cell>
          <cell r="AO21" t="b">
            <v>0</v>
          </cell>
          <cell r="AP21">
            <v>0</v>
          </cell>
          <cell r="AQ21">
            <v>0</v>
          </cell>
          <cell r="AR21">
            <v>3500000</v>
          </cell>
          <cell r="AS21">
            <v>0</v>
          </cell>
          <cell r="AT21">
            <v>0</v>
          </cell>
          <cell r="AU21">
            <v>194632</v>
          </cell>
          <cell r="AV21">
            <v>33849</v>
          </cell>
          <cell r="AW21">
            <v>10253609</v>
          </cell>
          <cell r="AX21">
            <v>717753</v>
          </cell>
          <cell r="AY21">
            <v>0</v>
          </cell>
          <cell r="AZ21">
            <v>138900</v>
          </cell>
          <cell r="BA21">
            <v>9168475</v>
          </cell>
          <cell r="BB21">
            <v>926000</v>
          </cell>
          <cell r="BC21">
            <v>1</v>
          </cell>
          <cell r="BD21">
            <v>0</v>
          </cell>
          <cell r="BE21">
            <v>926000</v>
          </cell>
          <cell r="BF21">
            <v>8242475</v>
          </cell>
          <cell r="BG21">
            <v>2517930</v>
          </cell>
          <cell r="BH21">
            <v>6789445</v>
          </cell>
          <cell r="BI21">
            <v>0</v>
          </cell>
          <cell r="BJ21">
            <v>0</v>
          </cell>
          <cell r="BK21">
            <v>0</v>
          </cell>
          <cell r="BL21">
            <v>0</v>
          </cell>
          <cell r="BM21">
            <v>6755596</v>
          </cell>
          <cell r="BN21" t="b">
            <v>1</v>
          </cell>
          <cell r="BO21">
            <v>33849</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F21">
            <v>0</v>
          </cell>
          <cell r="CG21">
            <v>0</v>
          </cell>
          <cell r="CH21" t="str">
            <v>DECEMBRIE</v>
          </cell>
          <cell r="CI21" t="str">
            <v>I</v>
          </cell>
          <cell r="CJ21">
            <v>0</v>
          </cell>
          <cell r="CK21" t="b">
            <v>0</v>
          </cell>
          <cell r="CL21">
            <v>0</v>
          </cell>
          <cell r="CM21">
            <v>0</v>
          </cell>
          <cell r="CN21">
            <v>0</v>
          </cell>
          <cell r="CO21">
            <v>0</v>
          </cell>
          <cell r="CP21" t="str">
            <v>N</v>
          </cell>
          <cell r="CQ21" t="str">
            <v>N</v>
          </cell>
          <cell r="CR21" t="b">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t="b">
            <v>0</v>
          </cell>
          <cell r="DO21" t="b">
            <v>0</v>
          </cell>
          <cell r="DP21" t="b">
            <v>0</v>
          </cell>
          <cell r="DQ21" t="b">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t="b">
            <v>0</v>
          </cell>
          <cell r="ET21">
            <v>0</v>
          </cell>
          <cell r="EU21">
            <v>0</v>
          </cell>
          <cell r="EV21">
            <v>0</v>
          </cell>
        </row>
        <row r="22">
          <cell r="A22">
            <v>84</v>
          </cell>
          <cell r="B22" t="str">
            <v>2730428020013</v>
          </cell>
          <cell r="C22" t="str">
            <v>ESTE</v>
          </cell>
          <cell r="D22" t="str">
            <v>SABAU MARIA-DANIELA</v>
          </cell>
          <cell r="E22" t="str">
            <v>SABAU</v>
          </cell>
          <cell r="F22" t="str">
            <v>MARIA-DANIELA</v>
          </cell>
          <cell r="G22" t="str">
            <v>inspector spec.</v>
          </cell>
          <cell r="H22">
            <v>0</v>
          </cell>
          <cell r="I22">
            <v>3384900</v>
          </cell>
          <cell r="J22">
            <v>3384900</v>
          </cell>
          <cell r="K22">
            <v>3384900</v>
          </cell>
          <cell r="L22">
            <v>0</v>
          </cell>
          <cell r="M22">
            <v>0</v>
          </cell>
          <cell r="N22">
            <v>0</v>
          </cell>
          <cell r="O22">
            <v>0</v>
          </cell>
          <cell r="P22">
            <v>0</v>
          </cell>
          <cell r="Q22">
            <v>144</v>
          </cell>
          <cell r="R22">
            <v>144</v>
          </cell>
          <cell r="S22">
            <v>0</v>
          </cell>
          <cell r="T22">
            <v>0</v>
          </cell>
          <cell r="U22">
            <v>0</v>
          </cell>
          <cell r="V22">
            <v>0</v>
          </cell>
          <cell r="W22">
            <v>0</v>
          </cell>
          <cell r="X22">
            <v>0</v>
          </cell>
          <cell r="Y22">
            <v>0</v>
          </cell>
          <cell r="Z22">
            <v>5</v>
          </cell>
          <cell r="AA22">
            <v>169245</v>
          </cell>
          <cell r="AB22">
            <v>169245</v>
          </cell>
          <cell r="AC22">
            <v>0</v>
          </cell>
          <cell r="AD22">
            <v>0</v>
          </cell>
          <cell r="AE22">
            <v>0</v>
          </cell>
          <cell r="AF22">
            <v>15</v>
          </cell>
          <cell r="AG22">
            <v>507735</v>
          </cell>
          <cell r="AH22">
            <v>507735</v>
          </cell>
          <cell r="AI22">
            <v>0</v>
          </cell>
          <cell r="AJ22">
            <v>0</v>
          </cell>
          <cell r="AK22">
            <v>0</v>
          </cell>
          <cell r="AL22">
            <v>2836870</v>
          </cell>
          <cell r="AM22">
            <v>0</v>
          </cell>
          <cell r="AN22">
            <v>0</v>
          </cell>
          <cell r="AO22" t="b">
            <v>0</v>
          </cell>
          <cell r="AP22">
            <v>0</v>
          </cell>
          <cell r="AQ22">
            <v>0</v>
          </cell>
          <cell r="AR22">
            <v>3500000</v>
          </cell>
          <cell r="AS22">
            <v>0</v>
          </cell>
          <cell r="AT22">
            <v>0</v>
          </cell>
          <cell r="AU22">
            <v>203094</v>
          </cell>
          <cell r="AV22">
            <v>33849</v>
          </cell>
          <cell r="AW22">
            <v>10398750</v>
          </cell>
          <cell r="AX22">
            <v>727912</v>
          </cell>
          <cell r="AY22">
            <v>0</v>
          </cell>
          <cell r="AZ22">
            <v>138900</v>
          </cell>
          <cell r="BA22">
            <v>9294995</v>
          </cell>
          <cell r="BB22">
            <v>926000</v>
          </cell>
          <cell r="BC22">
            <v>1</v>
          </cell>
          <cell r="BD22">
            <v>0</v>
          </cell>
          <cell r="BE22">
            <v>926000</v>
          </cell>
          <cell r="BF22">
            <v>8368995</v>
          </cell>
          <cell r="BG22">
            <v>2568538</v>
          </cell>
          <cell r="BH22">
            <v>6865357</v>
          </cell>
          <cell r="BI22">
            <v>0</v>
          </cell>
          <cell r="BJ22">
            <v>0</v>
          </cell>
          <cell r="BK22">
            <v>0</v>
          </cell>
          <cell r="BL22">
            <v>0</v>
          </cell>
          <cell r="BM22">
            <v>6831508</v>
          </cell>
          <cell r="BN22" t="b">
            <v>1</v>
          </cell>
          <cell r="BO22">
            <v>33849</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F22">
            <v>0</v>
          </cell>
          <cell r="CG22">
            <v>0</v>
          </cell>
          <cell r="CH22" t="str">
            <v>DECEMBRIE</v>
          </cell>
          <cell r="CI22" t="str">
            <v>I</v>
          </cell>
          <cell r="CJ22">
            <v>0</v>
          </cell>
          <cell r="CK22" t="b">
            <v>0</v>
          </cell>
          <cell r="CL22">
            <v>0</v>
          </cell>
          <cell r="CM22">
            <v>0</v>
          </cell>
          <cell r="CN22">
            <v>0</v>
          </cell>
          <cell r="CO22">
            <v>0</v>
          </cell>
          <cell r="CP22" t="str">
            <v>N</v>
          </cell>
          <cell r="CQ22" t="str">
            <v>N</v>
          </cell>
          <cell r="CR22" t="b">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t="b">
            <v>0</v>
          </cell>
          <cell r="DO22" t="b">
            <v>0</v>
          </cell>
          <cell r="DP22" t="b">
            <v>0</v>
          </cell>
          <cell r="DQ22" t="b">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t="b">
            <v>0</v>
          </cell>
          <cell r="ET22">
            <v>0</v>
          </cell>
          <cell r="EU22">
            <v>0</v>
          </cell>
          <cell r="EV22">
            <v>0</v>
          </cell>
        </row>
        <row r="23">
          <cell r="A23">
            <v>83</v>
          </cell>
          <cell r="B23" t="str">
            <v>1690902020023</v>
          </cell>
          <cell r="C23" t="str">
            <v>ESTE</v>
          </cell>
          <cell r="D23" t="str">
            <v>CONTRAS CRISTIAN-SORIN</v>
          </cell>
          <cell r="E23" t="str">
            <v>CONTRAS</v>
          </cell>
          <cell r="F23" t="str">
            <v>CRISTIAN-SORIN</v>
          </cell>
          <cell r="G23" t="str">
            <v>inspector spec.</v>
          </cell>
          <cell r="H23">
            <v>0</v>
          </cell>
          <cell r="I23">
            <v>3384900</v>
          </cell>
          <cell r="J23">
            <v>3384900</v>
          </cell>
          <cell r="K23">
            <v>3384900</v>
          </cell>
          <cell r="L23">
            <v>0</v>
          </cell>
          <cell r="M23">
            <v>0</v>
          </cell>
          <cell r="N23">
            <v>0</v>
          </cell>
          <cell r="O23">
            <v>0</v>
          </cell>
          <cell r="P23">
            <v>0</v>
          </cell>
          <cell r="Q23">
            <v>144</v>
          </cell>
          <cell r="R23">
            <v>144</v>
          </cell>
          <cell r="S23">
            <v>0</v>
          </cell>
          <cell r="T23">
            <v>0</v>
          </cell>
          <cell r="U23">
            <v>23</v>
          </cell>
          <cell r="V23">
            <v>1081288</v>
          </cell>
          <cell r="W23">
            <v>1081288</v>
          </cell>
          <cell r="X23">
            <v>0</v>
          </cell>
          <cell r="Y23">
            <v>0</v>
          </cell>
          <cell r="Z23">
            <v>10</v>
          </cell>
          <cell r="AA23">
            <v>338490</v>
          </cell>
          <cell r="AB23">
            <v>338490</v>
          </cell>
          <cell r="AC23">
            <v>0</v>
          </cell>
          <cell r="AD23">
            <v>0</v>
          </cell>
          <cell r="AE23">
            <v>0</v>
          </cell>
          <cell r="AF23">
            <v>15</v>
          </cell>
          <cell r="AG23">
            <v>507735</v>
          </cell>
          <cell r="AH23">
            <v>507735</v>
          </cell>
          <cell r="AI23">
            <v>0</v>
          </cell>
          <cell r="AJ23">
            <v>0</v>
          </cell>
          <cell r="AK23">
            <v>0</v>
          </cell>
          <cell r="AL23">
            <v>2860974</v>
          </cell>
          <cell r="AM23">
            <v>0</v>
          </cell>
          <cell r="AN23">
            <v>0</v>
          </cell>
          <cell r="AO23" t="b">
            <v>0</v>
          </cell>
          <cell r="AP23">
            <v>0</v>
          </cell>
          <cell r="AQ23">
            <v>0</v>
          </cell>
          <cell r="AR23">
            <v>3500000</v>
          </cell>
          <cell r="AS23">
            <v>0</v>
          </cell>
          <cell r="AT23">
            <v>0</v>
          </cell>
          <cell r="AU23">
            <v>211556</v>
          </cell>
          <cell r="AV23">
            <v>33849</v>
          </cell>
          <cell r="AW23">
            <v>11673387</v>
          </cell>
          <cell r="AX23">
            <v>817137</v>
          </cell>
          <cell r="AY23">
            <v>0</v>
          </cell>
          <cell r="AZ23">
            <v>138900</v>
          </cell>
          <cell r="BA23">
            <v>10471945</v>
          </cell>
          <cell r="BB23">
            <v>926000</v>
          </cell>
          <cell r="BC23">
            <v>1</v>
          </cell>
          <cell r="BD23">
            <v>0</v>
          </cell>
          <cell r="BE23">
            <v>926000</v>
          </cell>
          <cell r="BF23">
            <v>9545945</v>
          </cell>
          <cell r="BG23">
            <v>3039318</v>
          </cell>
          <cell r="BH23">
            <v>7571527</v>
          </cell>
          <cell r="BI23">
            <v>0</v>
          </cell>
          <cell r="BJ23">
            <v>0</v>
          </cell>
          <cell r="BK23">
            <v>460165</v>
          </cell>
          <cell r="BL23">
            <v>0</v>
          </cell>
          <cell r="BM23">
            <v>7077513</v>
          </cell>
          <cell r="BN23" t="b">
            <v>1</v>
          </cell>
          <cell r="BO23">
            <v>33849</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F23">
            <v>0</v>
          </cell>
          <cell r="CG23">
            <v>0</v>
          </cell>
          <cell r="CH23" t="str">
            <v>DECEMBRIE</v>
          </cell>
          <cell r="CI23" t="str">
            <v>I</v>
          </cell>
          <cell r="CJ23">
            <v>0</v>
          </cell>
          <cell r="CK23" t="b">
            <v>0</v>
          </cell>
          <cell r="CL23">
            <v>0</v>
          </cell>
          <cell r="CM23">
            <v>0</v>
          </cell>
          <cell r="CN23">
            <v>0</v>
          </cell>
          <cell r="CO23">
            <v>0</v>
          </cell>
          <cell r="CP23" t="str">
            <v>N</v>
          </cell>
          <cell r="CQ23" t="str">
            <v>N</v>
          </cell>
          <cell r="CR23" t="b">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t="b">
            <v>0</v>
          </cell>
          <cell r="DO23" t="b">
            <v>0</v>
          </cell>
          <cell r="DP23" t="b">
            <v>0</v>
          </cell>
          <cell r="DQ23" t="b">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t="b">
            <v>0</v>
          </cell>
          <cell r="ET23">
            <v>0</v>
          </cell>
          <cell r="EU23">
            <v>0</v>
          </cell>
          <cell r="EV23">
            <v>0</v>
          </cell>
        </row>
        <row r="24">
          <cell r="A24">
            <v>85</v>
          </cell>
          <cell r="B24" t="str">
            <v>2571110020040</v>
          </cell>
          <cell r="C24" t="str">
            <v>ESTE</v>
          </cell>
          <cell r="D24" t="str">
            <v>TOMA CORNELIA</v>
          </cell>
          <cell r="E24" t="str">
            <v>TOMA</v>
          </cell>
          <cell r="F24" t="str">
            <v>CORNELIA</v>
          </cell>
          <cell r="G24" t="str">
            <v>inspector spec.</v>
          </cell>
          <cell r="H24">
            <v>0</v>
          </cell>
          <cell r="I24">
            <v>3384900</v>
          </cell>
          <cell r="J24">
            <v>3384900</v>
          </cell>
          <cell r="K24">
            <v>3384900</v>
          </cell>
          <cell r="L24">
            <v>0</v>
          </cell>
          <cell r="M24">
            <v>0</v>
          </cell>
          <cell r="N24">
            <v>0</v>
          </cell>
          <cell r="O24">
            <v>0</v>
          </cell>
          <cell r="P24">
            <v>0</v>
          </cell>
          <cell r="Q24">
            <v>144</v>
          </cell>
          <cell r="R24">
            <v>144</v>
          </cell>
          <cell r="S24">
            <v>0</v>
          </cell>
          <cell r="T24">
            <v>0</v>
          </cell>
          <cell r="U24">
            <v>0</v>
          </cell>
          <cell r="V24">
            <v>0</v>
          </cell>
          <cell r="W24">
            <v>0</v>
          </cell>
          <cell r="X24">
            <v>0</v>
          </cell>
          <cell r="Y24">
            <v>0</v>
          </cell>
          <cell r="Z24">
            <v>20</v>
          </cell>
          <cell r="AA24">
            <v>676980</v>
          </cell>
          <cell r="AB24">
            <v>676980</v>
          </cell>
          <cell r="AC24">
            <v>0</v>
          </cell>
          <cell r="AD24">
            <v>0</v>
          </cell>
          <cell r="AE24">
            <v>0</v>
          </cell>
          <cell r="AF24">
            <v>15</v>
          </cell>
          <cell r="AG24">
            <v>507735</v>
          </cell>
          <cell r="AH24">
            <v>507735</v>
          </cell>
          <cell r="AI24">
            <v>0</v>
          </cell>
          <cell r="AJ24">
            <v>0</v>
          </cell>
          <cell r="AK24">
            <v>0</v>
          </cell>
          <cell r="AL24">
            <v>2860974</v>
          </cell>
          <cell r="AM24">
            <v>0</v>
          </cell>
          <cell r="AN24">
            <v>0</v>
          </cell>
          <cell r="AO24" t="b">
            <v>0</v>
          </cell>
          <cell r="AP24">
            <v>0</v>
          </cell>
          <cell r="AQ24">
            <v>0</v>
          </cell>
          <cell r="AR24">
            <v>3500000</v>
          </cell>
          <cell r="AS24">
            <v>0</v>
          </cell>
          <cell r="AT24">
            <v>0</v>
          </cell>
          <cell r="AU24">
            <v>228481</v>
          </cell>
          <cell r="AV24">
            <v>33849</v>
          </cell>
          <cell r="AW24">
            <v>10930589</v>
          </cell>
          <cell r="AX24">
            <v>765141</v>
          </cell>
          <cell r="AY24">
            <v>0</v>
          </cell>
          <cell r="AZ24">
            <v>138900</v>
          </cell>
          <cell r="BA24">
            <v>9764218</v>
          </cell>
          <cell r="BB24">
            <v>926000</v>
          </cell>
          <cell r="BC24">
            <v>1.35</v>
          </cell>
          <cell r="BD24">
            <v>324100</v>
          </cell>
          <cell r="BE24">
            <v>1250100</v>
          </cell>
          <cell r="BF24">
            <v>8514118</v>
          </cell>
          <cell r="BG24">
            <v>2626587</v>
          </cell>
          <cell r="BH24">
            <v>7276531</v>
          </cell>
          <cell r="BI24">
            <v>0</v>
          </cell>
          <cell r="BJ24">
            <v>0</v>
          </cell>
          <cell r="BK24">
            <v>250000</v>
          </cell>
          <cell r="BL24">
            <v>0</v>
          </cell>
          <cell r="BM24">
            <v>6992682</v>
          </cell>
          <cell r="BN24" t="b">
            <v>1</v>
          </cell>
          <cell r="BO24">
            <v>33849</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F24">
            <v>0</v>
          </cell>
          <cell r="CG24">
            <v>0</v>
          </cell>
          <cell r="CH24" t="str">
            <v>DECEMBRIE</v>
          </cell>
          <cell r="CI24" t="str">
            <v>I</v>
          </cell>
          <cell r="CJ24">
            <v>0</v>
          </cell>
          <cell r="CK24" t="b">
            <v>0</v>
          </cell>
          <cell r="CL24">
            <v>0</v>
          </cell>
          <cell r="CM24">
            <v>0</v>
          </cell>
          <cell r="CN24">
            <v>0</v>
          </cell>
          <cell r="CO24">
            <v>0</v>
          </cell>
          <cell r="CP24" t="str">
            <v>N</v>
          </cell>
          <cell r="CQ24" t="str">
            <v>N</v>
          </cell>
          <cell r="CR24" t="b">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t="b">
            <v>0</v>
          </cell>
          <cell r="DO24" t="b">
            <v>0</v>
          </cell>
          <cell r="DP24" t="b">
            <v>0</v>
          </cell>
          <cell r="DQ24" t="b">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t="b">
            <v>0</v>
          </cell>
          <cell r="ET24">
            <v>0</v>
          </cell>
          <cell r="EU24">
            <v>0</v>
          </cell>
          <cell r="EV24">
            <v>0</v>
          </cell>
        </row>
        <row r="25">
          <cell r="A25">
            <v>89</v>
          </cell>
          <cell r="B25" t="str">
            <v>2670930040147</v>
          </cell>
          <cell r="C25" t="str">
            <v>ESTE</v>
          </cell>
          <cell r="D25" t="str">
            <v>TAMAS MIHAELA-ELISABETA</v>
          </cell>
          <cell r="E25" t="str">
            <v>TAMAS</v>
          </cell>
          <cell r="F25" t="str">
            <v>MIHAELA-ELISABETA</v>
          </cell>
          <cell r="G25" t="str">
            <v>inspector</v>
          </cell>
          <cell r="H25">
            <v>0</v>
          </cell>
          <cell r="I25">
            <v>2330800</v>
          </cell>
          <cell r="J25">
            <v>2330800</v>
          </cell>
          <cell r="K25">
            <v>2330800</v>
          </cell>
          <cell r="L25">
            <v>0</v>
          </cell>
          <cell r="M25">
            <v>0</v>
          </cell>
          <cell r="N25">
            <v>0</v>
          </cell>
          <cell r="O25">
            <v>0</v>
          </cell>
          <cell r="P25">
            <v>0</v>
          </cell>
          <cell r="Q25">
            <v>144</v>
          </cell>
          <cell r="R25">
            <v>144</v>
          </cell>
          <cell r="S25">
            <v>0</v>
          </cell>
          <cell r="T25">
            <v>0</v>
          </cell>
          <cell r="U25">
            <v>0</v>
          </cell>
          <cell r="V25">
            <v>0</v>
          </cell>
          <cell r="W25">
            <v>0</v>
          </cell>
          <cell r="X25">
            <v>0</v>
          </cell>
          <cell r="Y25">
            <v>0</v>
          </cell>
          <cell r="Z25">
            <v>15</v>
          </cell>
          <cell r="AA25">
            <v>349620</v>
          </cell>
          <cell r="AB25">
            <v>349620</v>
          </cell>
          <cell r="AC25">
            <v>0</v>
          </cell>
          <cell r="AD25">
            <v>0</v>
          </cell>
          <cell r="AE25">
            <v>0</v>
          </cell>
          <cell r="AF25">
            <v>15</v>
          </cell>
          <cell r="AG25">
            <v>349620</v>
          </cell>
          <cell r="AH25">
            <v>349620</v>
          </cell>
          <cell r="AI25">
            <v>0</v>
          </cell>
          <cell r="AJ25">
            <v>0</v>
          </cell>
          <cell r="AK25">
            <v>0</v>
          </cell>
          <cell r="AL25">
            <v>1946269</v>
          </cell>
          <cell r="AM25">
            <v>0</v>
          </cell>
          <cell r="AN25">
            <v>0</v>
          </cell>
          <cell r="AO25" t="b">
            <v>0</v>
          </cell>
          <cell r="AP25">
            <v>0</v>
          </cell>
          <cell r="AQ25">
            <v>0</v>
          </cell>
          <cell r="AR25">
            <v>3500000</v>
          </cell>
          <cell r="AS25">
            <v>0</v>
          </cell>
          <cell r="AT25">
            <v>0</v>
          </cell>
          <cell r="AU25">
            <v>151502</v>
          </cell>
          <cell r="AV25">
            <v>23308</v>
          </cell>
          <cell r="AW25">
            <v>8476309</v>
          </cell>
          <cell r="AX25">
            <v>593342</v>
          </cell>
          <cell r="AY25">
            <v>0</v>
          </cell>
          <cell r="AZ25">
            <v>138900</v>
          </cell>
          <cell r="BA25">
            <v>7569257</v>
          </cell>
          <cell r="BB25">
            <v>926000</v>
          </cell>
          <cell r="BC25">
            <v>1.35</v>
          </cell>
          <cell r="BD25">
            <v>324100</v>
          </cell>
          <cell r="BE25">
            <v>1250100</v>
          </cell>
          <cell r="BF25">
            <v>6319157</v>
          </cell>
          <cell r="BG25">
            <v>1748603</v>
          </cell>
          <cell r="BH25">
            <v>5959554</v>
          </cell>
          <cell r="BI25">
            <v>0</v>
          </cell>
          <cell r="BJ25">
            <v>0</v>
          </cell>
          <cell r="BK25">
            <v>596869</v>
          </cell>
          <cell r="BL25">
            <v>0</v>
          </cell>
          <cell r="BM25">
            <v>5339377</v>
          </cell>
          <cell r="BN25" t="b">
            <v>1</v>
          </cell>
          <cell r="BO25">
            <v>23308</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F25">
            <v>0</v>
          </cell>
          <cell r="CG25">
            <v>0</v>
          </cell>
          <cell r="CH25" t="str">
            <v>DECEMBRIE</v>
          </cell>
          <cell r="CI25" t="str">
            <v>I</v>
          </cell>
          <cell r="CJ25">
            <v>0</v>
          </cell>
          <cell r="CK25" t="b">
            <v>0</v>
          </cell>
          <cell r="CL25">
            <v>0</v>
          </cell>
          <cell r="CM25">
            <v>0</v>
          </cell>
          <cell r="CN25">
            <v>0</v>
          </cell>
          <cell r="CO25">
            <v>0</v>
          </cell>
          <cell r="CP25" t="str">
            <v>N</v>
          </cell>
          <cell r="CQ25" t="str">
            <v>N</v>
          </cell>
          <cell r="CR25" t="b">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t="b">
            <v>0</v>
          </cell>
          <cell r="DO25" t="b">
            <v>0</v>
          </cell>
          <cell r="DP25" t="b">
            <v>0</v>
          </cell>
          <cell r="DQ25" t="b">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t="b">
            <v>0</v>
          </cell>
          <cell r="ET25">
            <v>0</v>
          </cell>
          <cell r="EU25">
            <v>0</v>
          </cell>
          <cell r="EV25">
            <v>0</v>
          </cell>
        </row>
        <row r="26">
          <cell r="A26">
            <v>88</v>
          </cell>
          <cell r="B26" t="str">
            <v>2580423020085</v>
          </cell>
          <cell r="C26" t="str">
            <v>ESTE</v>
          </cell>
          <cell r="D26" t="str">
            <v>VALCAN GHERGHINA</v>
          </cell>
          <cell r="E26" t="str">
            <v>VALCAN</v>
          </cell>
          <cell r="F26" t="str">
            <v>GHERGHINA-MARIA</v>
          </cell>
          <cell r="G26" t="str">
            <v>referent</v>
          </cell>
          <cell r="H26">
            <v>0</v>
          </cell>
          <cell r="I26">
            <v>2547000</v>
          </cell>
          <cell r="J26">
            <v>2547000</v>
          </cell>
          <cell r="K26">
            <v>2547000</v>
          </cell>
          <cell r="L26">
            <v>0</v>
          </cell>
          <cell r="M26">
            <v>0</v>
          </cell>
          <cell r="N26">
            <v>0</v>
          </cell>
          <cell r="O26">
            <v>0</v>
          </cell>
          <cell r="P26">
            <v>0</v>
          </cell>
          <cell r="Q26">
            <v>144</v>
          </cell>
          <cell r="R26">
            <v>144</v>
          </cell>
          <cell r="S26">
            <v>0</v>
          </cell>
          <cell r="T26">
            <v>0</v>
          </cell>
          <cell r="U26">
            <v>0</v>
          </cell>
          <cell r="V26">
            <v>0</v>
          </cell>
          <cell r="W26">
            <v>0</v>
          </cell>
          <cell r="X26">
            <v>0</v>
          </cell>
          <cell r="Y26">
            <v>0</v>
          </cell>
          <cell r="Z26">
            <v>25</v>
          </cell>
          <cell r="AA26">
            <v>636750</v>
          </cell>
          <cell r="AB26">
            <v>636750</v>
          </cell>
          <cell r="AC26">
            <v>10</v>
          </cell>
          <cell r="AD26">
            <v>254700</v>
          </cell>
          <cell r="AE26">
            <v>254700</v>
          </cell>
          <cell r="AF26">
            <v>15</v>
          </cell>
          <cell r="AG26">
            <v>382050</v>
          </cell>
          <cell r="AH26">
            <v>382050</v>
          </cell>
          <cell r="AI26">
            <v>0</v>
          </cell>
          <cell r="AJ26">
            <v>0</v>
          </cell>
          <cell r="AK26">
            <v>0</v>
          </cell>
          <cell r="AL26">
            <v>2150974</v>
          </cell>
          <cell r="AM26">
            <v>0</v>
          </cell>
          <cell r="AN26">
            <v>0</v>
          </cell>
          <cell r="AO26" t="b">
            <v>0</v>
          </cell>
          <cell r="AP26">
            <v>0</v>
          </cell>
          <cell r="AQ26">
            <v>0</v>
          </cell>
          <cell r="AR26">
            <v>3500000</v>
          </cell>
          <cell r="AS26">
            <v>0</v>
          </cell>
          <cell r="AT26">
            <v>0</v>
          </cell>
          <cell r="AU26">
            <v>191025</v>
          </cell>
          <cell r="AV26">
            <v>25470</v>
          </cell>
          <cell r="AW26">
            <v>9471474</v>
          </cell>
          <cell r="AX26">
            <v>663003</v>
          </cell>
          <cell r="AY26">
            <v>0</v>
          </cell>
          <cell r="AZ26">
            <v>138900</v>
          </cell>
          <cell r="BA26">
            <v>8453076</v>
          </cell>
          <cell r="BB26">
            <v>926000</v>
          </cell>
          <cell r="BC26">
            <v>1</v>
          </cell>
          <cell r="BD26">
            <v>0</v>
          </cell>
          <cell r="BE26">
            <v>926000</v>
          </cell>
          <cell r="BF26">
            <v>7527076</v>
          </cell>
          <cell r="BG26">
            <v>2231770</v>
          </cell>
          <cell r="BH26">
            <v>6360206</v>
          </cell>
          <cell r="BI26">
            <v>0</v>
          </cell>
          <cell r="BJ26">
            <v>0</v>
          </cell>
          <cell r="BK26">
            <v>740000</v>
          </cell>
          <cell r="BL26">
            <v>0</v>
          </cell>
          <cell r="BM26">
            <v>5594736</v>
          </cell>
          <cell r="BN26" t="b">
            <v>1</v>
          </cell>
          <cell r="BO26">
            <v>25470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t="str">
            <v>n</v>
          </cell>
          <cell r="CF26">
            <v>0</v>
          </cell>
          <cell r="CG26">
            <v>0</v>
          </cell>
          <cell r="CH26" t="str">
            <v>DECEMBRIE</v>
          </cell>
          <cell r="CI26" t="str">
            <v>IA</v>
          </cell>
          <cell r="CJ26">
            <v>0</v>
          </cell>
          <cell r="CK26" t="b">
            <v>0</v>
          </cell>
          <cell r="CL26">
            <v>0</v>
          </cell>
          <cell r="CM26">
            <v>0</v>
          </cell>
          <cell r="CN26">
            <v>0</v>
          </cell>
          <cell r="CO26">
            <v>0</v>
          </cell>
          <cell r="CP26" t="str">
            <v>N</v>
          </cell>
          <cell r="CQ26" t="str">
            <v>N</v>
          </cell>
          <cell r="CR26" t="b">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t="b">
            <v>0</v>
          </cell>
          <cell r="DO26" t="b">
            <v>0</v>
          </cell>
          <cell r="DP26" t="b">
            <v>0</v>
          </cell>
          <cell r="DQ26" t="b">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t="b">
            <v>0</v>
          </cell>
          <cell r="ET26">
            <v>0</v>
          </cell>
          <cell r="EU26">
            <v>0</v>
          </cell>
          <cell r="EV26">
            <v>0</v>
          </cell>
        </row>
        <row r="27">
          <cell r="A27">
            <v>87</v>
          </cell>
          <cell r="B27" t="str">
            <v>2680113021871</v>
          </cell>
          <cell r="C27" t="str">
            <v>ESTE</v>
          </cell>
          <cell r="D27" t="str">
            <v>GORON ANA-MONICA</v>
          </cell>
          <cell r="E27" t="str">
            <v>GORON</v>
          </cell>
          <cell r="F27" t="str">
            <v>ANA-MONICA</v>
          </cell>
          <cell r="G27" t="str">
            <v>referent</v>
          </cell>
          <cell r="H27">
            <v>0</v>
          </cell>
          <cell r="I27">
            <v>2547000</v>
          </cell>
          <cell r="J27">
            <v>2929050</v>
          </cell>
          <cell r="K27">
            <v>2929050</v>
          </cell>
          <cell r="L27">
            <v>0</v>
          </cell>
          <cell r="M27">
            <v>0</v>
          </cell>
          <cell r="N27">
            <v>382050</v>
          </cell>
          <cell r="O27">
            <v>15</v>
          </cell>
          <cell r="P27">
            <v>382050</v>
          </cell>
          <cell r="Q27">
            <v>144</v>
          </cell>
          <cell r="R27">
            <v>144</v>
          </cell>
          <cell r="S27">
            <v>0</v>
          </cell>
          <cell r="T27">
            <v>0</v>
          </cell>
          <cell r="U27">
            <v>0</v>
          </cell>
          <cell r="V27">
            <v>0</v>
          </cell>
          <cell r="W27">
            <v>0</v>
          </cell>
          <cell r="X27">
            <v>0</v>
          </cell>
          <cell r="Y27">
            <v>0</v>
          </cell>
          <cell r="Z27">
            <v>15</v>
          </cell>
          <cell r="AA27">
            <v>439358</v>
          </cell>
          <cell r="AB27">
            <v>439358</v>
          </cell>
          <cell r="AC27">
            <v>10</v>
          </cell>
          <cell r="AD27">
            <v>292905</v>
          </cell>
          <cell r="AE27">
            <v>292905</v>
          </cell>
          <cell r="AF27">
            <v>15</v>
          </cell>
          <cell r="AG27">
            <v>439358</v>
          </cell>
          <cell r="AH27">
            <v>439358</v>
          </cell>
          <cell r="AI27">
            <v>0</v>
          </cell>
          <cell r="AJ27">
            <v>0</v>
          </cell>
          <cell r="AK27">
            <v>0</v>
          </cell>
          <cell r="AL27">
            <v>2473621</v>
          </cell>
          <cell r="AM27">
            <v>0</v>
          </cell>
          <cell r="AN27">
            <v>0</v>
          </cell>
          <cell r="AO27" t="b">
            <v>0</v>
          </cell>
          <cell r="AP27">
            <v>0</v>
          </cell>
          <cell r="AQ27">
            <v>0</v>
          </cell>
          <cell r="AR27">
            <v>3500000</v>
          </cell>
          <cell r="AS27">
            <v>0</v>
          </cell>
          <cell r="AT27">
            <v>0</v>
          </cell>
          <cell r="AU27">
            <v>205034</v>
          </cell>
          <cell r="AV27">
            <v>29290</v>
          </cell>
          <cell r="AW27">
            <v>10074292</v>
          </cell>
          <cell r="AX27">
            <v>705200</v>
          </cell>
          <cell r="AY27">
            <v>0</v>
          </cell>
          <cell r="AZ27">
            <v>138900</v>
          </cell>
          <cell r="BA27">
            <v>8995868</v>
          </cell>
          <cell r="BB27">
            <v>926000</v>
          </cell>
          <cell r="BC27">
            <v>1.35</v>
          </cell>
          <cell r="BD27">
            <v>324100</v>
          </cell>
          <cell r="BE27">
            <v>1250100</v>
          </cell>
          <cell r="BF27">
            <v>7745768</v>
          </cell>
          <cell r="BG27">
            <v>2319247</v>
          </cell>
          <cell r="BH27">
            <v>6815521</v>
          </cell>
          <cell r="BI27">
            <v>0</v>
          </cell>
          <cell r="BJ27">
            <v>0</v>
          </cell>
          <cell r="BK27">
            <v>490000</v>
          </cell>
          <cell r="BL27">
            <v>0</v>
          </cell>
          <cell r="BM27">
            <v>6300051</v>
          </cell>
          <cell r="BN27" t="b">
            <v>1</v>
          </cell>
          <cell r="BO27">
            <v>25470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t="str">
            <v>d</v>
          </cell>
          <cell r="CF27">
            <v>0</v>
          </cell>
          <cell r="CG27">
            <v>0</v>
          </cell>
          <cell r="CH27" t="str">
            <v>DECEMBRIE</v>
          </cell>
          <cell r="CI27" t="str">
            <v>IA</v>
          </cell>
          <cell r="CJ27">
            <v>0</v>
          </cell>
          <cell r="CK27" t="b">
            <v>0</v>
          </cell>
          <cell r="CL27">
            <v>0</v>
          </cell>
          <cell r="CM27">
            <v>0</v>
          </cell>
          <cell r="CN27">
            <v>0</v>
          </cell>
          <cell r="CO27">
            <v>0</v>
          </cell>
          <cell r="CP27" t="str">
            <v>N</v>
          </cell>
          <cell r="CQ27" t="str">
            <v>N</v>
          </cell>
          <cell r="CR27" t="b">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t="b">
            <v>0</v>
          </cell>
          <cell r="DO27" t="b">
            <v>0</v>
          </cell>
          <cell r="DP27" t="b">
            <v>0</v>
          </cell>
          <cell r="DQ27" t="b">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t="b">
            <v>0</v>
          </cell>
          <cell r="ET27">
            <v>0</v>
          </cell>
          <cell r="EU27">
            <v>0</v>
          </cell>
          <cell r="EV27">
            <v>0</v>
          </cell>
        </row>
        <row r="28">
          <cell r="A28">
            <v>13</v>
          </cell>
          <cell r="B28" t="str">
            <v>2650502020052</v>
          </cell>
          <cell r="C28" t="str">
            <v>ESTE</v>
          </cell>
          <cell r="D28" t="str">
            <v>MACRA CLAUDIA-ANCA</v>
          </cell>
          <cell r="E28" t="str">
            <v>MACRA</v>
          </cell>
          <cell r="F28" t="str">
            <v>CLAUDIA-ANCA</v>
          </cell>
          <cell r="G28" t="str">
            <v>sef birou</v>
          </cell>
          <cell r="H28">
            <v>0</v>
          </cell>
          <cell r="I28">
            <v>4358000</v>
          </cell>
          <cell r="J28">
            <v>6500683</v>
          </cell>
          <cell r="K28">
            <v>6500683</v>
          </cell>
          <cell r="L28">
            <v>2142683</v>
          </cell>
          <cell r="M28">
            <v>2142683</v>
          </cell>
          <cell r="N28">
            <v>0</v>
          </cell>
          <cell r="O28">
            <v>0</v>
          </cell>
          <cell r="P28">
            <v>0</v>
          </cell>
          <cell r="Q28">
            <v>144</v>
          </cell>
          <cell r="R28">
            <v>144</v>
          </cell>
          <cell r="S28">
            <v>0</v>
          </cell>
          <cell r="T28">
            <v>0</v>
          </cell>
          <cell r="U28">
            <v>0</v>
          </cell>
          <cell r="V28">
            <v>0</v>
          </cell>
          <cell r="W28">
            <v>0</v>
          </cell>
          <cell r="X28">
            <v>0</v>
          </cell>
          <cell r="Y28">
            <v>0</v>
          </cell>
          <cell r="Z28">
            <v>15</v>
          </cell>
          <cell r="AA28">
            <v>975102</v>
          </cell>
          <cell r="AB28">
            <v>975102</v>
          </cell>
          <cell r="AC28">
            <v>0</v>
          </cell>
          <cell r="AD28">
            <v>0</v>
          </cell>
          <cell r="AE28">
            <v>0</v>
          </cell>
          <cell r="AF28">
            <v>15</v>
          </cell>
          <cell r="AG28">
            <v>975102</v>
          </cell>
          <cell r="AH28">
            <v>975102</v>
          </cell>
          <cell r="AI28">
            <v>0</v>
          </cell>
          <cell r="AJ28">
            <v>0</v>
          </cell>
          <cell r="AK28">
            <v>0</v>
          </cell>
          <cell r="AL28">
            <v>4484405</v>
          </cell>
          <cell r="AM28">
            <v>0</v>
          </cell>
          <cell r="AN28">
            <v>0</v>
          </cell>
          <cell r="AO28" t="b">
            <v>0</v>
          </cell>
          <cell r="AP28">
            <v>0</v>
          </cell>
          <cell r="AQ28">
            <v>0</v>
          </cell>
          <cell r="AR28">
            <v>3500000</v>
          </cell>
          <cell r="AS28">
            <v>0</v>
          </cell>
          <cell r="AT28">
            <v>0</v>
          </cell>
          <cell r="AU28">
            <v>422544</v>
          </cell>
          <cell r="AV28">
            <v>65007</v>
          </cell>
          <cell r="AW28">
            <v>16435292</v>
          </cell>
          <cell r="AX28">
            <v>1150470</v>
          </cell>
          <cell r="AY28">
            <v>0</v>
          </cell>
          <cell r="AZ28">
            <v>138900</v>
          </cell>
          <cell r="BA28">
            <v>14658371</v>
          </cell>
          <cell r="BB28">
            <v>926000</v>
          </cell>
          <cell r="BC28">
            <v>1.9</v>
          </cell>
          <cell r="BD28">
            <v>833400</v>
          </cell>
          <cell r="BE28">
            <v>1759400</v>
          </cell>
          <cell r="BF28">
            <v>12898971</v>
          </cell>
          <cell r="BG28">
            <v>4380528</v>
          </cell>
          <cell r="BH28">
            <v>10416743</v>
          </cell>
          <cell r="BI28">
            <v>0</v>
          </cell>
          <cell r="BJ28">
            <v>0</v>
          </cell>
          <cell r="BK28">
            <v>10373163</v>
          </cell>
          <cell r="BL28">
            <v>0</v>
          </cell>
          <cell r="BM28">
            <v>0</v>
          </cell>
          <cell r="BN28" t="b">
            <v>1</v>
          </cell>
          <cell r="BO28">
            <v>43580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F28">
            <v>0</v>
          </cell>
          <cell r="CG28">
            <v>0</v>
          </cell>
          <cell r="CH28" t="str">
            <v>DECEMBRIE</v>
          </cell>
          <cell r="CI28" t="str">
            <v>IA</v>
          </cell>
          <cell r="CJ28">
            <v>0</v>
          </cell>
          <cell r="CK28" t="b">
            <v>0</v>
          </cell>
          <cell r="CL28">
            <v>0</v>
          </cell>
          <cell r="CM28">
            <v>0</v>
          </cell>
          <cell r="CN28">
            <v>0</v>
          </cell>
          <cell r="CO28">
            <v>0</v>
          </cell>
          <cell r="CP28" t="str">
            <v>N</v>
          </cell>
          <cell r="CQ28" t="str">
            <v>N</v>
          </cell>
          <cell r="CR28" t="b">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t="b">
            <v>0</v>
          </cell>
          <cell r="DO28" t="b">
            <v>0</v>
          </cell>
          <cell r="DP28" t="b">
            <v>0</v>
          </cell>
          <cell r="DQ28" t="b">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t="b">
            <v>0</v>
          </cell>
          <cell r="ET28">
            <v>0</v>
          </cell>
          <cell r="EU28">
            <v>0</v>
          </cell>
          <cell r="EV28">
            <v>0</v>
          </cell>
        </row>
        <row r="29">
          <cell r="A29">
            <v>68</v>
          </cell>
          <cell r="B29" t="str">
            <v>2490605020054</v>
          </cell>
          <cell r="C29" t="str">
            <v>ESTE</v>
          </cell>
          <cell r="D29" t="str">
            <v>PURCIL MARIANA-SANDA</v>
          </cell>
          <cell r="E29" t="str">
            <v>PURCIL</v>
          </cell>
          <cell r="F29" t="str">
            <v>MARIANA-SANDA-VOICHITA</v>
          </cell>
          <cell r="G29" t="str">
            <v>inspector spec.</v>
          </cell>
          <cell r="H29">
            <v>0</v>
          </cell>
          <cell r="I29">
            <v>3905000</v>
          </cell>
          <cell r="J29">
            <v>3905000</v>
          </cell>
          <cell r="K29">
            <v>433889</v>
          </cell>
          <cell r="L29">
            <v>0</v>
          </cell>
          <cell r="M29">
            <v>0</v>
          </cell>
          <cell r="N29">
            <v>0</v>
          </cell>
          <cell r="O29">
            <v>0</v>
          </cell>
          <cell r="P29">
            <v>0</v>
          </cell>
          <cell r="Q29">
            <v>144</v>
          </cell>
          <cell r="R29">
            <v>16</v>
          </cell>
          <cell r="S29">
            <v>0</v>
          </cell>
          <cell r="T29">
            <v>0</v>
          </cell>
          <cell r="U29">
            <v>0</v>
          </cell>
          <cell r="V29">
            <v>0</v>
          </cell>
          <cell r="W29">
            <v>0</v>
          </cell>
          <cell r="X29">
            <v>0</v>
          </cell>
          <cell r="Y29">
            <v>0</v>
          </cell>
          <cell r="Z29">
            <v>25</v>
          </cell>
          <cell r="AA29">
            <v>108472</v>
          </cell>
          <cell r="AB29">
            <v>976250</v>
          </cell>
          <cell r="AC29">
            <v>10</v>
          </cell>
          <cell r="AD29">
            <v>43389</v>
          </cell>
          <cell r="AE29">
            <v>390500</v>
          </cell>
          <cell r="AF29">
            <v>0</v>
          </cell>
          <cell r="AG29">
            <v>0</v>
          </cell>
          <cell r="AH29">
            <v>0</v>
          </cell>
          <cell r="AI29">
            <v>128</v>
          </cell>
          <cell r="AJ29">
            <v>4338889</v>
          </cell>
          <cell r="AK29">
            <v>0</v>
          </cell>
          <cell r="AL29">
            <v>3297918</v>
          </cell>
          <cell r="AM29">
            <v>0</v>
          </cell>
          <cell r="AN29">
            <v>0</v>
          </cell>
          <cell r="AO29" t="b">
            <v>0</v>
          </cell>
          <cell r="AP29">
            <v>0</v>
          </cell>
          <cell r="AQ29">
            <v>0</v>
          </cell>
          <cell r="AR29">
            <v>3500000</v>
          </cell>
          <cell r="AS29">
            <v>0</v>
          </cell>
          <cell r="AT29">
            <v>0</v>
          </cell>
          <cell r="AU29">
            <v>263588</v>
          </cell>
          <cell r="AV29">
            <v>39050</v>
          </cell>
          <cell r="AW29">
            <v>11722557</v>
          </cell>
          <cell r="AX29">
            <v>820579</v>
          </cell>
          <cell r="AY29">
            <v>0</v>
          </cell>
          <cell r="AZ29">
            <v>138900</v>
          </cell>
          <cell r="BA29">
            <v>10460440</v>
          </cell>
          <cell r="BB29">
            <v>926000</v>
          </cell>
          <cell r="BC29">
            <v>1</v>
          </cell>
          <cell r="BD29">
            <v>0</v>
          </cell>
          <cell r="BE29">
            <v>926000</v>
          </cell>
          <cell r="BF29">
            <v>9534440</v>
          </cell>
          <cell r="BG29">
            <v>3034716</v>
          </cell>
          <cell r="BH29">
            <v>7564624</v>
          </cell>
          <cell r="BI29">
            <v>0</v>
          </cell>
          <cell r="BJ29">
            <v>0</v>
          </cell>
          <cell r="BK29">
            <v>50000</v>
          </cell>
          <cell r="BL29">
            <v>0</v>
          </cell>
          <cell r="BM29">
            <v>7475574</v>
          </cell>
          <cell r="BN29" t="b">
            <v>1</v>
          </cell>
          <cell r="BO29">
            <v>39050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F29">
            <v>0</v>
          </cell>
          <cell r="CG29">
            <v>0</v>
          </cell>
          <cell r="CH29" t="str">
            <v>DECEMBRIE</v>
          </cell>
          <cell r="CI29" t="str">
            <v>IA</v>
          </cell>
          <cell r="CJ29">
            <v>0</v>
          </cell>
          <cell r="CK29" t="b">
            <v>0</v>
          </cell>
          <cell r="CL29">
            <v>0</v>
          </cell>
          <cell r="CM29">
            <v>0</v>
          </cell>
          <cell r="CN29">
            <v>0</v>
          </cell>
          <cell r="CO29">
            <v>0</v>
          </cell>
          <cell r="CP29" t="str">
            <v>N</v>
          </cell>
          <cell r="CQ29" t="str">
            <v>N</v>
          </cell>
          <cell r="CR29" t="b">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t="b">
            <v>0</v>
          </cell>
          <cell r="DO29" t="b">
            <v>0</v>
          </cell>
          <cell r="DP29" t="b">
            <v>0</v>
          </cell>
          <cell r="DQ29" t="b">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t="b">
            <v>0</v>
          </cell>
          <cell r="ET29">
            <v>0</v>
          </cell>
          <cell r="EU29">
            <v>0</v>
          </cell>
          <cell r="EV29">
            <v>0</v>
          </cell>
        </row>
        <row r="30">
          <cell r="A30">
            <v>71</v>
          </cell>
          <cell r="B30" t="str">
            <v>2661213020040</v>
          </cell>
          <cell r="C30" t="str">
            <v>ESTE</v>
          </cell>
          <cell r="D30" t="str">
            <v>ZAMBERTUK CORINA-ILEANA</v>
          </cell>
          <cell r="E30" t="str">
            <v>ZAMBERTUK</v>
          </cell>
          <cell r="F30" t="str">
            <v>CORINA-ILEANA</v>
          </cell>
          <cell r="G30" t="str">
            <v>inspector</v>
          </cell>
          <cell r="H30">
            <v>0</v>
          </cell>
          <cell r="I30">
            <v>2547000</v>
          </cell>
          <cell r="J30">
            <v>2547000</v>
          </cell>
          <cell r="K30">
            <v>0</v>
          </cell>
          <cell r="L30">
            <v>0</v>
          </cell>
          <cell r="M30">
            <v>0</v>
          </cell>
          <cell r="N30">
            <v>0</v>
          </cell>
          <cell r="O30">
            <v>0</v>
          </cell>
          <cell r="P30">
            <v>0</v>
          </cell>
          <cell r="Q30">
            <v>144</v>
          </cell>
          <cell r="R30">
            <v>0</v>
          </cell>
          <cell r="S30">
            <v>0</v>
          </cell>
          <cell r="T30">
            <v>0</v>
          </cell>
          <cell r="U30">
            <v>0</v>
          </cell>
          <cell r="V30">
            <v>0</v>
          </cell>
          <cell r="W30">
            <v>0</v>
          </cell>
          <cell r="X30">
            <v>0</v>
          </cell>
          <cell r="Y30">
            <v>0</v>
          </cell>
          <cell r="Z30">
            <v>15</v>
          </cell>
          <cell r="AA30">
            <v>0</v>
          </cell>
          <cell r="AB30">
            <v>382050</v>
          </cell>
          <cell r="AC30">
            <v>10</v>
          </cell>
          <cell r="AD30">
            <v>0</v>
          </cell>
          <cell r="AE30">
            <v>254700</v>
          </cell>
          <cell r="AF30">
            <v>0</v>
          </cell>
          <cell r="AG30">
            <v>0</v>
          </cell>
          <cell r="AH30">
            <v>0</v>
          </cell>
          <cell r="AI30">
            <v>0</v>
          </cell>
          <cell r="AJ30">
            <v>0</v>
          </cell>
          <cell r="AK30">
            <v>0</v>
          </cell>
          <cell r="AL30">
            <v>1753006</v>
          </cell>
          <cell r="AM30">
            <v>0</v>
          </cell>
          <cell r="AN30">
            <v>0</v>
          </cell>
          <cell r="AO30" t="b">
            <v>0</v>
          </cell>
          <cell r="AP30">
            <v>0</v>
          </cell>
          <cell r="AQ30">
            <v>0</v>
          </cell>
          <cell r="AR30">
            <v>3500000</v>
          </cell>
          <cell r="AS30">
            <v>0</v>
          </cell>
          <cell r="AT30">
            <v>0</v>
          </cell>
          <cell r="AU30">
            <v>0</v>
          </cell>
          <cell r="AV30">
            <v>0</v>
          </cell>
          <cell r="AW30">
            <v>5253006</v>
          </cell>
          <cell r="AX30">
            <v>367710</v>
          </cell>
          <cell r="AY30">
            <v>0</v>
          </cell>
          <cell r="AZ30">
            <v>0</v>
          </cell>
          <cell r="BA30">
            <v>4885296</v>
          </cell>
          <cell r="BB30">
            <v>0</v>
          </cell>
          <cell r="BC30">
            <v>0</v>
          </cell>
          <cell r="BD30">
            <v>-</v>
          </cell>
          <cell r="BE30">
            <v>0</v>
          </cell>
          <cell r="BF30">
            <v>4885296</v>
          </cell>
          <cell r="BG30">
            <v>1229041</v>
          </cell>
          <cell r="BH30">
            <v>3656255</v>
          </cell>
          <cell r="BI30">
            <v>0</v>
          </cell>
          <cell r="BJ30">
            <v>0</v>
          </cell>
          <cell r="BK30">
            <v>0</v>
          </cell>
          <cell r="BL30">
            <v>0</v>
          </cell>
          <cell r="BM30">
            <v>3630785</v>
          </cell>
          <cell r="BN30" t="b">
            <v>1</v>
          </cell>
          <cell r="BO30">
            <v>25470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F30">
            <v>0</v>
          </cell>
          <cell r="CG30">
            <v>0</v>
          </cell>
          <cell r="CH30" t="str">
            <v>DECEMBRIE</v>
          </cell>
          <cell r="CI30" t="str">
            <v>IA</v>
          </cell>
          <cell r="CJ30">
            <v>0</v>
          </cell>
          <cell r="CK30" t="b">
            <v>1</v>
          </cell>
          <cell r="CL30">
            <v>0</v>
          </cell>
          <cell r="CM30">
            <v>0</v>
          </cell>
          <cell r="CN30">
            <v>0</v>
          </cell>
          <cell r="CO30">
            <v>0</v>
          </cell>
          <cell r="CP30" t="str">
            <v>N</v>
          </cell>
          <cell r="CQ30" t="str">
            <v>N</v>
          </cell>
          <cell r="CR30" t="b">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t="b">
            <v>0</v>
          </cell>
          <cell r="DO30" t="b">
            <v>0</v>
          </cell>
          <cell r="DP30" t="b">
            <v>0</v>
          </cell>
          <cell r="DQ30" t="b">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t="b">
            <v>0</v>
          </cell>
          <cell r="ET30">
            <v>0</v>
          </cell>
          <cell r="EU30">
            <v>0</v>
          </cell>
          <cell r="EV30">
            <v>0</v>
          </cell>
        </row>
        <row r="31">
          <cell r="A31">
            <v>70</v>
          </cell>
          <cell r="B31" t="str">
            <v>2590605020034</v>
          </cell>
          <cell r="C31" t="str">
            <v>ESTE</v>
          </cell>
          <cell r="D31" t="str">
            <v>DAN ANA</v>
          </cell>
          <cell r="E31" t="str">
            <v>DAN</v>
          </cell>
          <cell r="F31" t="str">
            <v>ANA</v>
          </cell>
          <cell r="G31" t="str">
            <v>inspector</v>
          </cell>
          <cell r="H31">
            <v>0</v>
          </cell>
          <cell r="I31">
            <v>2547000</v>
          </cell>
          <cell r="J31">
            <v>2547000</v>
          </cell>
          <cell r="K31">
            <v>2547000</v>
          </cell>
          <cell r="L31">
            <v>0</v>
          </cell>
          <cell r="M31">
            <v>0</v>
          </cell>
          <cell r="N31">
            <v>0</v>
          </cell>
          <cell r="O31">
            <v>0</v>
          </cell>
          <cell r="P31">
            <v>0</v>
          </cell>
          <cell r="Q31">
            <v>144</v>
          </cell>
          <cell r="R31">
            <v>144</v>
          </cell>
          <cell r="S31">
            <v>0</v>
          </cell>
          <cell r="T31">
            <v>0</v>
          </cell>
          <cell r="U31">
            <v>16</v>
          </cell>
          <cell r="V31">
            <v>566000</v>
          </cell>
          <cell r="W31">
            <v>566000</v>
          </cell>
          <cell r="X31">
            <v>0</v>
          </cell>
          <cell r="Y31">
            <v>0</v>
          </cell>
          <cell r="Z31">
            <v>20</v>
          </cell>
          <cell r="AA31">
            <v>509400</v>
          </cell>
          <cell r="AB31">
            <v>509400</v>
          </cell>
          <cell r="AC31">
            <v>0</v>
          </cell>
          <cell r="AD31">
            <v>0</v>
          </cell>
          <cell r="AE31">
            <v>0</v>
          </cell>
          <cell r="AF31">
            <v>0</v>
          </cell>
          <cell r="AG31">
            <v>0</v>
          </cell>
          <cell r="AH31">
            <v>0</v>
          </cell>
          <cell r="AI31">
            <v>0</v>
          </cell>
          <cell r="AJ31">
            <v>0</v>
          </cell>
          <cell r="AK31">
            <v>0</v>
          </cell>
          <cell r="AL31">
            <v>2150974</v>
          </cell>
          <cell r="AM31">
            <v>0</v>
          </cell>
          <cell r="AN31">
            <v>0</v>
          </cell>
          <cell r="AO31" t="b">
            <v>0</v>
          </cell>
          <cell r="AP31">
            <v>0</v>
          </cell>
          <cell r="AQ31">
            <v>0</v>
          </cell>
          <cell r="AR31">
            <v>3500000</v>
          </cell>
          <cell r="AS31">
            <v>0</v>
          </cell>
          <cell r="AT31">
            <v>0</v>
          </cell>
          <cell r="AU31">
            <v>152820</v>
          </cell>
          <cell r="AV31">
            <v>25470</v>
          </cell>
          <cell r="AW31">
            <v>9273374</v>
          </cell>
          <cell r="AX31">
            <v>649136</v>
          </cell>
          <cell r="AY31">
            <v>0</v>
          </cell>
          <cell r="AZ31">
            <v>138900</v>
          </cell>
          <cell r="BA31">
            <v>8307048</v>
          </cell>
          <cell r="BB31">
            <v>926000</v>
          </cell>
          <cell r="BC31">
            <v>1.2</v>
          </cell>
          <cell r="BD31">
            <v>185200</v>
          </cell>
          <cell r="BE31">
            <v>1111200</v>
          </cell>
          <cell r="BF31">
            <v>7195848</v>
          </cell>
          <cell r="BG31">
            <v>2099279</v>
          </cell>
          <cell r="BH31">
            <v>6346669</v>
          </cell>
          <cell r="BI31">
            <v>0</v>
          </cell>
          <cell r="BJ31">
            <v>0</v>
          </cell>
          <cell r="BK31">
            <v>0</v>
          </cell>
          <cell r="BL31">
            <v>0</v>
          </cell>
          <cell r="BM31">
            <v>6321199</v>
          </cell>
          <cell r="BN31" t="b">
            <v>1</v>
          </cell>
          <cell r="BO31">
            <v>25470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F31">
            <v>0</v>
          </cell>
          <cell r="CG31">
            <v>0</v>
          </cell>
          <cell r="CH31" t="str">
            <v>DECEMBRIE</v>
          </cell>
          <cell r="CI31" t="str">
            <v>IA</v>
          </cell>
          <cell r="CJ31">
            <v>0</v>
          </cell>
          <cell r="CK31" t="b">
            <v>0</v>
          </cell>
          <cell r="CL31">
            <v>0</v>
          </cell>
          <cell r="CM31">
            <v>0</v>
          </cell>
          <cell r="CN31">
            <v>0</v>
          </cell>
          <cell r="CO31">
            <v>0</v>
          </cell>
          <cell r="CP31" t="str">
            <v>N</v>
          </cell>
          <cell r="CQ31" t="str">
            <v>N</v>
          </cell>
          <cell r="CR31" t="b">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t="b">
            <v>0</v>
          </cell>
          <cell r="DO31" t="b">
            <v>0</v>
          </cell>
          <cell r="DP31" t="b">
            <v>0</v>
          </cell>
          <cell r="DQ31" t="b">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t="b">
            <v>0</v>
          </cell>
          <cell r="ET31">
            <v>0</v>
          </cell>
          <cell r="EU31">
            <v>0</v>
          </cell>
          <cell r="EV31">
            <v>0</v>
          </cell>
        </row>
        <row r="32">
          <cell r="A32">
            <v>72</v>
          </cell>
          <cell r="B32" t="str">
            <v>2610105020045</v>
          </cell>
          <cell r="C32" t="str">
            <v>ESTE</v>
          </cell>
          <cell r="D32" t="str">
            <v>ROSU MARIA</v>
          </cell>
          <cell r="E32" t="str">
            <v>ROSU</v>
          </cell>
          <cell r="F32" t="str">
            <v>MARIA</v>
          </cell>
          <cell r="G32" t="str">
            <v>magaziner</v>
          </cell>
          <cell r="H32">
            <v>0</v>
          </cell>
          <cell r="I32">
            <v>2014000</v>
          </cell>
          <cell r="J32">
            <v>2014000</v>
          </cell>
          <cell r="K32">
            <v>2014000</v>
          </cell>
          <cell r="L32">
            <v>0</v>
          </cell>
          <cell r="M32">
            <v>0</v>
          </cell>
          <cell r="N32">
            <v>0</v>
          </cell>
          <cell r="O32">
            <v>0</v>
          </cell>
          <cell r="P32">
            <v>0</v>
          </cell>
          <cell r="Q32">
            <v>144</v>
          </cell>
          <cell r="R32">
            <v>144</v>
          </cell>
          <cell r="S32">
            <v>0</v>
          </cell>
          <cell r="T32">
            <v>0</v>
          </cell>
          <cell r="U32">
            <v>0</v>
          </cell>
          <cell r="V32">
            <v>0</v>
          </cell>
          <cell r="W32">
            <v>0</v>
          </cell>
          <cell r="X32">
            <v>0</v>
          </cell>
          <cell r="Y32">
            <v>0</v>
          </cell>
          <cell r="Z32">
            <v>20</v>
          </cell>
          <cell r="AA32">
            <v>402800</v>
          </cell>
          <cell r="AB32">
            <v>402800</v>
          </cell>
          <cell r="AC32">
            <v>0</v>
          </cell>
          <cell r="AD32">
            <v>0</v>
          </cell>
          <cell r="AE32">
            <v>0</v>
          </cell>
          <cell r="AF32">
            <v>0</v>
          </cell>
          <cell r="AG32">
            <v>0</v>
          </cell>
          <cell r="AH32">
            <v>0</v>
          </cell>
          <cell r="AI32">
            <v>0</v>
          </cell>
          <cell r="AJ32">
            <v>0</v>
          </cell>
          <cell r="AK32">
            <v>0</v>
          </cell>
          <cell r="AL32">
            <v>1700955</v>
          </cell>
          <cell r="AM32">
            <v>0</v>
          </cell>
          <cell r="AN32">
            <v>0</v>
          </cell>
          <cell r="AO32" t="b">
            <v>0</v>
          </cell>
          <cell r="AP32">
            <v>0</v>
          </cell>
          <cell r="AQ32">
            <v>0</v>
          </cell>
          <cell r="AR32">
            <v>3500000</v>
          </cell>
          <cell r="AS32">
            <v>0</v>
          </cell>
          <cell r="AT32">
            <v>0</v>
          </cell>
          <cell r="AU32">
            <v>120840</v>
          </cell>
          <cell r="AV32">
            <v>20140</v>
          </cell>
          <cell r="AW32">
            <v>7617755</v>
          </cell>
          <cell r="AX32">
            <v>533243</v>
          </cell>
          <cell r="AY32">
            <v>0</v>
          </cell>
          <cell r="AZ32">
            <v>138900</v>
          </cell>
          <cell r="BA32">
            <v>6804632</v>
          </cell>
          <cell r="BB32">
            <v>926000</v>
          </cell>
          <cell r="BC32">
            <v>1.35</v>
          </cell>
          <cell r="BD32">
            <v>324100</v>
          </cell>
          <cell r="BE32">
            <v>1250100</v>
          </cell>
          <cell r="BF32">
            <v>5554532</v>
          </cell>
          <cell r="BG32">
            <v>1456581</v>
          </cell>
          <cell r="BH32">
            <v>5486951</v>
          </cell>
          <cell r="BI32">
            <v>0</v>
          </cell>
          <cell r="BJ32">
            <v>0</v>
          </cell>
          <cell r="BK32">
            <v>231036</v>
          </cell>
          <cell r="BL32">
            <v>0</v>
          </cell>
          <cell r="BM32">
            <v>5235775</v>
          </cell>
          <cell r="BN32" t="b">
            <v>1</v>
          </cell>
          <cell r="BO32">
            <v>20140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F32">
            <v>0</v>
          </cell>
          <cell r="CG32">
            <v>0</v>
          </cell>
          <cell r="CH32" t="str">
            <v>DECEMBRIE</v>
          </cell>
          <cell r="CI32" t="str">
            <v>I</v>
          </cell>
          <cell r="CJ32">
            <v>0</v>
          </cell>
          <cell r="CK32" t="b">
            <v>0</v>
          </cell>
          <cell r="CL32">
            <v>0</v>
          </cell>
          <cell r="CM32">
            <v>0</v>
          </cell>
          <cell r="CN32">
            <v>0</v>
          </cell>
          <cell r="CO32">
            <v>0</v>
          </cell>
          <cell r="CP32" t="str">
            <v>N</v>
          </cell>
          <cell r="CQ32" t="str">
            <v>N</v>
          </cell>
          <cell r="CR32" t="b">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t="b">
            <v>0</v>
          </cell>
          <cell r="DO32" t="b">
            <v>0</v>
          </cell>
          <cell r="DP32" t="b">
            <v>0</v>
          </cell>
          <cell r="DQ32" t="b">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t="b">
            <v>0</v>
          </cell>
          <cell r="ET32">
            <v>0</v>
          </cell>
          <cell r="EU32">
            <v>0</v>
          </cell>
          <cell r="EV32">
            <v>0</v>
          </cell>
        </row>
        <row r="33">
          <cell r="A33">
            <v>90</v>
          </cell>
          <cell r="B33" t="str">
            <v>2501123020012</v>
          </cell>
          <cell r="C33" t="str">
            <v>ESTE</v>
          </cell>
          <cell r="D33" t="str">
            <v>HORHAT DOINA-LUCRETIA</v>
          </cell>
          <cell r="E33" t="str">
            <v>HORHAT</v>
          </cell>
          <cell r="F33" t="str">
            <v>DOINA-LUCRETIA</v>
          </cell>
          <cell r="G33" t="str">
            <v>sef serviciu</v>
          </cell>
          <cell r="H33">
            <v>0</v>
          </cell>
          <cell r="I33">
            <v>3905000</v>
          </cell>
          <cell r="J33">
            <v>5703252</v>
          </cell>
          <cell r="K33">
            <v>5703252</v>
          </cell>
          <cell r="L33">
            <v>1054350</v>
          </cell>
          <cell r="M33">
            <v>1054350</v>
          </cell>
          <cell r="N33">
            <v>743902</v>
          </cell>
          <cell r="O33">
            <v>15</v>
          </cell>
          <cell r="P33">
            <v>743902</v>
          </cell>
          <cell r="Q33">
            <v>144</v>
          </cell>
          <cell r="R33">
            <v>144</v>
          </cell>
          <cell r="S33">
            <v>0</v>
          </cell>
          <cell r="T33">
            <v>0</v>
          </cell>
          <cell r="U33">
            <v>0</v>
          </cell>
          <cell r="V33">
            <v>0</v>
          </cell>
          <cell r="W33">
            <v>0</v>
          </cell>
          <cell r="X33">
            <v>0</v>
          </cell>
          <cell r="Y33">
            <v>0</v>
          </cell>
          <cell r="Z33">
            <v>25</v>
          </cell>
          <cell r="AA33">
            <v>1425813</v>
          </cell>
          <cell r="AB33">
            <v>1425813</v>
          </cell>
          <cell r="AC33">
            <v>10</v>
          </cell>
          <cell r="AD33">
            <v>570325</v>
          </cell>
          <cell r="AE33">
            <v>570325</v>
          </cell>
          <cell r="AF33">
            <v>0</v>
          </cell>
          <cell r="AG33">
            <v>0</v>
          </cell>
          <cell r="AH33">
            <v>0</v>
          </cell>
          <cell r="AI33">
            <v>0</v>
          </cell>
          <cell r="AJ33">
            <v>0</v>
          </cell>
          <cell r="AK33">
            <v>0</v>
          </cell>
          <cell r="AL33">
            <v>4816609</v>
          </cell>
          <cell r="AM33">
            <v>0</v>
          </cell>
          <cell r="AN33">
            <v>0</v>
          </cell>
          <cell r="AO33" t="b">
            <v>0</v>
          </cell>
          <cell r="AP33">
            <v>0</v>
          </cell>
          <cell r="AQ33">
            <v>0</v>
          </cell>
          <cell r="AR33">
            <v>3500000</v>
          </cell>
          <cell r="AS33">
            <v>0</v>
          </cell>
          <cell r="AT33">
            <v>0</v>
          </cell>
          <cell r="AU33">
            <v>384970</v>
          </cell>
          <cell r="AV33">
            <v>57033</v>
          </cell>
          <cell r="AW33">
            <v>16015999</v>
          </cell>
          <cell r="AX33">
            <v>1121120</v>
          </cell>
          <cell r="AY33">
            <v>0</v>
          </cell>
          <cell r="AZ33">
            <v>138900</v>
          </cell>
          <cell r="BA33">
            <v>14313976</v>
          </cell>
          <cell r="BB33">
            <v>926000</v>
          </cell>
          <cell r="BC33">
            <v>1</v>
          </cell>
          <cell r="BD33">
            <v>0</v>
          </cell>
          <cell r="BE33">
            <v>926000</v>
          </cell>
          <cell r="BF33">
            <v>13387976</v>
          </cell>
          <cell r="BG33">
            <v>4576130</v>
          </cell>
          <cell r="BH33">
            <v>9876746</v>
          </cell>
          <cell r="BI33">
            <v>0</v>
          </cell>
          <cell r="BJ33">
            <v>0</v>
          </cell>
          <cell r="BK33">
            <v>0</v>
          </cell>
          <cell r="BL33">
            <v>0</v>
          </cell>
          <cell r="BM33">
            <v>9837696</v>
          </cell>
          <cell r="BN33" t="b">
            <v>1</v>
          </cell>
          <cell r="BO33">
            <v>39050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F33">
            <v>0</v>
          </cell>
          <cell r="CG33">
            <v>0</v>
          </cell>
          <cell r="CH33" t="str">
            <v>DECEMBRIE</v>
          </cell>
          <cell r="CI33" t="str">
            <v>IA</v>
          </cell>
          <cell r="CJ33">
            <v>0</v>
          </cell>
          <cell r="CK33" t="b">
            <v>0</v>
          </cell>
          <cell r="CL33">
            <v>0</v>
          </cell>
          <cell r="CM33">
            <v>0</v>
          </cell>
          <cell r="CN33">
            <v>0</v>
          </cell>
          <cell r="CO33">
            <v>0</v>
          </cell>
          <cell r="CP33" t="str">
            <v>N</v>
          </cell>
          <cell r="CQ33" t="str">
            <v>N</v>
          </cell>
          <cell r="CR33" t="b">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t="b">
            <v>0</v>
          </cell>
          <cell r="DO33" t="b">
            <v>0</v>
          </cell>
          <cell r="DP33" t="b">
            <v>0</v>
          </cell>
          <cell r="DQ33" t="b">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t="b">
            <v>0</v>
          </cell>
          <cell r="ET33">
            <v>0</v>
          </cell>
          <cell r="EU33">
            <v>0</v>
          </cell>
          <cell r="EV33">
            <v>0</v>
          </cell>
        </row>
        <row r="34">
          <cell r="A34">
            <v>73</v>
          </cell>
          <cell r="B34" t="str">
            <v>1640530024907</v>
          </cell>
          <cell r="C34" t="str">
            <v>ESTE</v>
          </cell>
          <cell r="D34" t="str">
            <v>ROSU VASILE</v>
          </cell>
          <cell r="E34" t="str">
            <v>ROSU</v>
          </cell>
          <cell r="F34" t="str">
            <v>VASILE</v>
          </cell>
          <cell r="G34" t="str">
            <v>paznic</v>
          </cell>
          <cell r="H34">
            <v>0</v>
          </cell>
          <cell r="I34">
            <v>1551000</v>
          </cell>
          <cell r="J34">
            <v>1551000</v>
          </cell>
          <cell r="K34">
            <v>1551000</v>
          </cell>
          <cell r="L34">
            <v>0</v>
          </cell>
          <cell r="M34">
            <v>0</v>
          </cell>
          <cell r="N34">
            <v>0</v>
          </cell>
          <cell r="O34">
            <v>0</v>
          </cell>
          <cell r="P34">
            <v>0</v>
          </cell>
          <cell r="Q34">
            <v>144</v>
          </cell>
          <cell r="R34">
            <v>144</v>
          </cell>
          <cell r="S34">
            <v>0</v>
          </cell>
          <cell r="T34">
            <v>0</v>
          </cell>
          <cell r="U34">
            <v>0</v>
          </cell>
          <cell r="V34">
            <v>0</v>
          </cell>
          <cell r="W34">
            <v>0</v>
          </cell>
          <cell r="X34">
            <v>72</v>
          </cell>
          <cell r="Y34">
            <v>193875</v>
          </cell>
          <cell r="Z34">
            <v>20</v>
          </cell>
          <cell r="AA34">
            <v>310200</v>
          </cell>
          <cell r="AB34">
            <v>310200</v>
          </cell>
          <cell r="AC34">
            <v>0</v>
          </cell>
          <cell r="AD34">
            <v>0</v>
          </cell>
          <cell r="AE34">
            <v>0</v>
          </cell>
          <cell r="AF34">
            <v>0</v>
          </cell>
          <cell r="AG34">
            <v>0</v>
          </cell>
          <cell r="AH34">
            <v>0</v>
          </cell>
          <cell r="AI34">
            <v>0</v>
          </cell>
          <cell r="AJ34">
            <v>0</v>
          </cell>
          <cell r="AK34">
            <v>0</v>
          </cell>
          <cell r="AL34">
            <v>1309924</v>
          </cell>
          <cell r="AM34">
            <v>0</v>
          </cell>
          <cell r="AN34">
            <v>0</v>
          </cell>
          <cell r="AO34" t="b">
            <v>0</v>
          </cell>
          <cell r="AP34">
            <v>0</v>
          </cell>
          <cell r="AQ34">
            <v>0</v>
          </cell>
          <cell r="AR34">
            <v>3500000</v>
          </cell>
          <cell r="AS34">
            <v>0</v>
          </cell>
          <cell r="AT34">
            <v>0</v>
          </cell>
          <cell r="AU34">
            <v>93060</v>
          </cell>
          <cell r="AV34">
            <v>15510</v>
          </cell>
          <cell r="AW34">
            <v>6864999</v>
          </cell>
          <cell r="AX34">
            <v>480550</v>
          </cell>
          <cell r="AY34">
            <v>0</v>
          </cell>
          <cell r="AZ34">
            <v>138900</v>
          </cell>
          <cell r="BA34">
            <v>6136979</v>
          </cell>
          <cell r="BB34">
            <v>926000</v>
          </cell>
          <cell r="BC34">
            <v>1</v>
          </cell>
          <cell r="BD34">
            <v>0</v>
          </cell>
          <cell r="BE34">
            <v>926000</v>
          </cell>
          <cell r="BF34">
            <v>5210979</v>
          </cell>
          <cell r="BG34">
            <v>1339773</v>
          </cell>
          <cell r="BH34">
            <v>4936106</v>
          </cell>
          <cell r="BI34">
            <v>0</v>
          </cell>
          <cell r="BJ34">
            <v>0</v>
          </cell>
          <cell r="BK34">
            <v>0</v>
          </cell>
          <cell r="BL34">
            <v>0</v>
          </cell>
          <cell r="BM34">
            <v>4920596</v>
          </cell>
          <cell r="BN34" t="b">
            <v>1</v>
          </cell>
          <cell r="BO34">
            <v>15510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F34">
            <v>0</v>
          </cell>
          <cell r="CG34">
            <v>0</v>
          </cell>
          <cell r="CH34" t="str">
            <v>DECEMBRIE</v>
          </cell>
          <cell r="CI34" t="str">
            <v>I</v>
          </cell>
          <cell r="CJ34">
            <v>0</v>
          </cell>
          <cell r="CK34" t="b">
            <v>0</v>
          </cell>
          <cell r="CL34">
            <v>0</v>
          </cell>
          <cell r="CM34">
            <v>0</v>
          </cell>
          <cell r="CN34">
            <v>0</v>
          </cell>
          <cell r="CO34">
            <v>0</v>
          </cell>
          <cell r="CP34" t="str">
            <v>N</v>
          </cell>
          <cell r="CQ34" t="str">
            <v>N</v>
          </cell>
          <cell r="CR34" t="b">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t="b">
            <v>0</v>
          </cell>
          <cell r="DO34" t="b">
            <v>0</v>
          </cell>
          <cell r="DP34" t="b">
            <v>0</v>
          </cell>
          <cell r="DQ34" t="b">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t="b">
            <v>0</v>
          </cell>
          <cell r="ET34">
            <v>0</v>
          </cell>
          <cell r="EU34">
            <v>0</v>
          </cell>
          <cell r="EV34">
            <v>0</v>
          </cell>
        </row>
        <row r="35">
          <cell r="A35">
            <v>91</v>
          </cell>
          <cell r="B35" t="str">
            <v>1570428022680</v>
          </cell>
          <cell r="C35" t="str">
            <v>ESTE</v>
          </cell>
          <cell r="D35" t="str">
            <v>CODRE DAN</v>
          </cell>
          <cell r="E35" t="str">
            <v>CODRE</v>
          </cell>
          <cell r="F35" t="str">
            <v>DAN</v>
          </cell>
          <cell r="G35" t="str">
            <v>inspector spec.</v>
          </cell>
          <cell r="H35">
            <v>0</v>
          </cell>
          <cell r="I35">
            <v>3183600</v>
          </cell>
          <cell r="J35">
            <v>3183600</v>
          </cell>
          <cell r="K35">
            <v>3183600</v>
          </cell>
          <cell r="L35">
            <v>0</v>
          </cell>
          <cell r="M35">
            <v>0</v>
          </cell>
          <cell r="N35">
            <v>0</v>
          </cell>
          <cell r="O35">
            <v>0</v>
          </cell>
          <cell r="P35">
            <v>0</v>
          </cell>
          <cell r="Q35">
            <v>144</v>
          </cell>
          <cell r="R35">
            <v>144</v>
          </cell>
          <cell r="S35">
            <v>0</v>
          </cell>
          <cell r="T35">
            <v>0</v>
          </cell>
          <cell r="U35">
            <v>0</v>
          </cell>
          <cell r="V35">
            <v>0</v>
          </cell>
          <cell r="W35">
            <v>0</v>
          </cell>
          <cell r="X35">
            <v>0</v>
          </cell>
          <cell r="Y35">
            <v>0</v>
          </cell>
          <cell r="Z35">
            <v>20</v>
          </cell>
          <cell r="AA35">
            <v>636720</v>
          </cell>
          <cell r="AB35">
            <v>636720</v>
          </cell>
          <cell r="AC35">
            <v>10</v>
          </cell>
          <cell r="AD35">
            <v>318360</v>
          </cell>
          <cell r="AE35">
            <v>318360</v>
          </cell>
          <cell r="AF35">
            <v>0</v>
          </cell>
          <cell r="AG35">
            <v>0</v>
          </cell>
          <cell r="AH35">
            <v>0</v>
          </cell>
          <cell r="AI35">
            <v>0</v>
          </cell>
          <cell r="AJ35">
            <v>0</v>
          </cell>
          <cell r="AK35">
            <v>0</v>
          </cell>
          <cell r="AL35">
            <v>2697963</v>
          </cell>
          <cell r="AM35">
            <v>0</v>
          </cell>
          <cell r="AN35">
            <v>0</v>
          </cell>
          <cell r="AO35" t="b">
            <v>0</v>
          </cell>
          <cell r="AP35">
            <v>0</v>
          </cell>
          <cell r="AQ35">
            <v>0</v>
          </cell>
          <cell r="AR35">
            <v>3500000</v>
          </cell>
          <cell r="AS35">
            <v>0</v>
          </cell>
          <cell r="AT35">
            <v>0</v>
          </cell>
          <cell r="AU35">
            <v>206934</v>
          </cell>
          <cell r="AV35">
            <v>31836</v>
          </cell>
          <cell r="AW35">
            <v>10336643</v>
          </cell>
          <cell r="AX35">
            <v>723565</v>
          </cell>
          <cell r="AY35">
            <v>0</v>
          </cell>
          <cell r="AZ35">
            <v>138900</v>
          </cell>
          <cell r="BA35">
            <v>9235408</v>
          </cell>
          <cell r="BB35">
            <v>926000</v>
          </cell>
          <cell r="BC35">
            <v>1.2</v>
          </cell>
          <cell r="BD35">
            <v>185200</v>
          </cell>
          <cell r="BE35">
            <v>1111200</v>
          </cell>
          <cell r="BF35">
            <v>8124208</v>
          </cell>
          <cell r="BG35">
            <v>2470623</v>
          </cell>
          <cell r="BH35">
            <v>6903685</v>
          </cell>
          <cell r="BI35">
            <v>0</v>
          </cell>
          <cell r="BJ35">
            <v>0</v>
          </cell>
          <cell r="BK35">
            <v>0</v>
          </cell>
          <cell r="BL35">
            <v>0</v>
          </cell>
          <cell r="BM35">
            <v>6871849</v>
          </cell>
          <cell r="BN35" t="b">
            <v>1</v>
          </cell>
          <cell r="BO35">
            <v>31836</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F35">
            <v>0</v>
          </cell>
          <cell r="CG35">
            <v>0</v>
          </cell>
          <cell r="CH35" t="str">
            <v>DECEMBRIE</v>
          </cell>
          <cell r="CI35" t="str">
            <v>I</v>
          </cell>
          <cell r="CJ35">
            <v>0</v>
          </cell>
          <cell r="CK35" t="b">
            <v>0</v>
          </cell>
          <cell r="CL35">
            <v>0</v>
          </cell>
          <cell r="CM35">
            <v>0</v>
          </cell>
          <cell r="CN35">
            <v>0</v>
          </cell>
          <cell r="CO35">
            <v>0</v>
          </cell>
          <cell r="CP35" t="str">
            <v>N</v>
          </cell>
          <cell r="CQ35" t="str">
            <v>N</v>
          </cell>
          <cell r="CR35" t="b">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t="b">
            <v>0</v>
          </cell>
          <cell r="DO35" t="b">
            <v>0</v>
          </cell>
          <cell r="DP35" t="b">
            <v>0</v>
          </cell>
          <cell r="DQ35" t="b">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t="b">
            <v>0</v>
          </cell>
          <cell r="ET35">
            <v>0</v>
          </cell>
          <cell r="EU35">
            <v>0</v>
          </cell>
          <cell r="EV35">
            <v>0</v>
          </cell>
        </row>
        <row r="36">
          <cell r="A36">
            <v>92</v>
          </cell>
          <cell r="B36" t="str">
            <v>2720324024907</v>
          </cell>
          <cell r="C36" t="str">
            <v>ESTE</v>
          </cell>
          <cell r="D36" t="str">
            <v>GHERMAN LUCRETIA-FLORICA</v>
          </cell>
          <cell r="E36" t="str">
            <v>GHERMAN</v>
          </cell>
          <cell r="F36" t="str">
            <v>LUCRETIA-FLORICA</v>
          </cell>
          <cell r="G36" t="str">
            <v>inspector spec.</v>
          </cell>
          <cell r="H36">
            <v>0</v>
          </cell>
          <cell r="I36">
            <v>3116500</v>
          </cell>
          <cell r="J36">
            <v>3116500</v>
          </cell>
          <cell r="K36">
            <v>3116500</v>
          </cell>
          <cell r="L36">
            <v>0</v>
          </cell>
          <cell r="M36">
            <v>0</v>
          </cell>
          <cell r="N36">
            <v>0</v>
          </cell>
          <cell r="O36">
            <v>0</v>
          </cell>
          <cell r="P36">
            <v>0</v>
          </cell>
          <cell r="Q36">
            <v>144</v>
          </cell>
          <cell r="R36">
            <v>144</v>
          </cell>
          <cell r="S36">
            <v>0</v>
          </cell>
          <cell r="T36">
            <v>0</v>
          </cell>
          <cell r="U36">
            <v>0</v>
          </cell>
          <cell r="V36">
            <v>0</v>
          </cell>
          <cell r="W36">
            <v>0</v>
          </cell>
          <cell r="X36">
            <v>0</v>
          </cell>
          <cell r="Y36">
            <v>0</v>
          </cell>
          <cell r="Z36">
            <v>5</v>
          </cell>
          <cell r="AA36">
            <v>155825</v>
          </cell>
          <cell r="AB36">
            <v>155825</v>
          </cell>
          <cell r="AC36">
            <v>0</v>
          </cell>
          <cell r="AD36">
            <v>0</v>
          </cell>
          <cell r="AE36">
            <v>0</v>
          </cell>
          <cell r="AF36">
            <v>0</v>
          </cell>
          <cell r="AG36">
            <v>0</v>
          </cell>
          <cell r="AH36">
            <v>0</v>
          </cell>
          <cell r="AI36">
            <v>0</v>
          </cell>
          <cell r="AJ36">
            <v>0</v>
          </cell>
          <cell r="AK36">
            <v>0</v>
          </cell>
          <cell r="AL36">
            <v>2643535</v>
          </cell>
          <cell r="AM36">
            <v>0</v>
          </cell>
          <cell r="AN36">
            <v>0</v>
          </cell>
          <cell r="AO36" t="b">
            <v>0</v>
          </cell>
          <cell r="AP36">
            <v>0</v>
          </cell>
          <cell r="AQ36">
            <v>0</v>
          </cell>
          <cell r="AR36">
            <v>3500000</v>
          </cell>
          <cell r="AS36">
            <v>0</v>
          </cell>
          <cell r="AT36">
            <v>0</v>
          </cell>
          <cell r="AU36">
            <v>163616</v>
          </cell>
          <cell r="AV36">
            <v>31165</v>
          </cell>
          <cell r="AW36">
            <v>9415860</v>
          </cell>
          <cell r="AX36">
            <v>659110</v>
          </cell>
          <cell r="AY36">
            <v>0</v>
          </cell>
          <cell r="AZ36">
            <v>138900</v>
          </cell>
          <cell r="BA36">
            <v>8423069</v>
          </cell>
          <cell r="BB36">
            <v>926000</v>
          </cell>
          <cell r="BC36">
            <v>1.4</v>
          </cell>
          <cell r="BD36">
            <v>370400</v>
          </cell>
          <cell r="BE36">
            <v>1296400</v>
          </cell>
          <cell r="BF36">
            <v>7126669</v>
          </cell>
          <cell r="BG36">
            <v>2071608</v>
          </cell>
          <cell r="BH36">
            <v>6490361</v>
          </cell>
          <cell r="BI36">
            <v>0</v>
          </cell>
          <cell r="BJ36">
            <v>0</v>
          </cell>
          <cell r="BK36">
            <v>100000</v>
          </cell>
          <cell r="BL36">
            <v>0</v>
          </cell>
          <cell r="BM36">
            <v>6359196</v>
          </cell>
          <cell r="BN36" t="b">
            <v>1</v>
          </cell>
          <cell r="BO36">
            <v>31165</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F36">
            <v>0</v>
          </cell>
          <cell r="CG36">
            <v>0</v>
          </cell>
          <cell r="CH36" t="str">
            <v>DECEMBRIE</v>
          </cell>
          <cell r="CI36" t="str">
            <v>I</v>
          </cell>
          <cell r="CJ36">
            <v>0</v>
          </cell>
          <cell r="CK36" t="b">
            <v>0</v>
          </cell>
          <cell r="CL36">
            <v>0</v>
          </cell>
          <cell r="CM36">
            <v>0</v>
          </cell>
          <cell r="CN36">
            <v>0</v>
          </cell>
          <cell r="CO36">
            <v>0</v>
          </cell>
          <cell r="CP36" t="str">
            <v>N</v>
          </cell>
          <cell r="CQ36" t="str">
            <v>N</v>
          </cell>
          <cell r="CR36" t="b">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t="b">
            <v>0</v>
          </cell>
          <cell r="DO36" t="b">
            <v>0</v>
          </cell>
          <cell r="DP36" t="b">
            <v>0</v>
          </cell>
          <cell r="DQ36" t="b">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t="b">
            <v>0</v>
          </cell>
          <cell r="ET36">
            <v>0</v>
          </cell>
          <cell r="EU36">
            <v>0</v>
          </cell>
          <cell r="EV36">
            <v>0</v>
          </cell>
        </row>
        <row r="37">
          <cell r="A37">
            <v>93</v>
          </cell>
          <cell r="B37" t="str">
            <v>2701015021873</v>
          </cell>
          <cell r="C37" t="str">
            <v>ESTE</v>
          </cell>
          <cell r="D37" t="str">
            <v>DRAGAN RODICA-LIVIA</v>
          </cell>
          <cell r="E37" t="str">
            <v>DRAGAN</v>
          </cell>
          <cell r="F37" t="str">
            <v>RODICA-LIVIA</v>
          </cell>
          <cell r="G37" t="str">
            <v>inspector spec.</v>
          </cell>
          <cell r="H37">
            <v>0</v>
          </cell>
          <cell r="I37">
            <v>2999000</v>
          </cell>
          <cell r="J37">
            <v>2999000</v>
          </cell>
          <cell r="K37">
            <v>2999000</v>
          </cell>
          <cell r="L37">
            <v>0</v>
          </cell>
          <cell r="M37">
            <v>0</v>
          </cell>
          <cell r="N37">
            <v>0</v>
          </cell>
          <cell r="O37">
            <v>0</v>
          </cell>
          <cell r="P37">
            <v>0</v>
          </cell>
          <cell r="Q37">
            <v>144</v>
          </cell>
          <cell r="R37">
            <v>144</v>
          </cell>
          <cell r="S37">
            <v>0</v>
          </cell>
          <cell r="T37">
            <v>0</v>
          </cell>
          <cell r="U37">
            <v>0</v>
          </cell>
          <cell r="V37">
            <v>0</v>
          </cell>
          <cell r="W37">
            <v>0</v>
          </cell>
          <cell r="X37">
            <v>0</v>
          </cell>
          <cell r="Y37">
            <v>0</v>
          </cell>
          <cell r="Z37">
            <v>5</v>
          </cell>
          <cell r="AA37">
            <v>149950</v>
          </cell>
          <cell r="AB37">
            <v>149950</v>
          </cell>
          <cell r="AC37">
            <v>0</v>
          </cell>
          <cell r="AD37">
            <v>0</v>
          </cell>
          <cell r="AE37">
            <v>0</v>
          </cell>
          <cell r="AF37">
            <v>0</v>
          </cell>
          <cell r="AG37">
            <v>0</v>
          </cell>
          <cell r="AH37">
            <v>0</v>
          </cell>
          <cell r="AI37">
            <v>0</v>
          </cell>
          <cell r="AJ37">
            <v>0</v>
          </cell>
          <cell r="AK37">
            <v>0</v>
          </cell>
          <cell r="AL37">
            <v>2136001</v>
          </cell>
          <cell r="AM37">
            <v>0</v>
          </cell>
          <cell r="AN37">
            <v>0</v>
          </cell>
          <cell r="AO37" t="b">
            <v>0</v>
          </cell>
          <cell r="AP37">
            <v>0</v>
          </cell>
          <cell r="AQ37">
            <v>0</v>
          </cell>
          <cell r="AR37">
            <v>3500000</v>
          </cell>
          <cell r="AS37">
            <v>0</v>
          </cell>
          <cell r="AT37">
            <v>0</v>
          </cell>
          <cell r="AU37">
            <v>157448</v>
          </cell>
          <cell r="AV37">
            <v>29990</v>
          </cell>
          <cell r="AW37">
            <v>8784951</v>
          </cell>
          <cell r="AX37">
            <v>614947</v>
          </cell>
          <cell r="AY37">
            <v>0</v>
          </cell>
          <cell r="AZ37">
            <v>138900</v>
          </cell>
          <cell r="BA37">
            <v>7843666</v>
          </cell>
          <cell r="BB37">
            <v>926000</v>
          </cell>
          <cell r="BC37">
            <v>1.4</v>
          </cell>
          <cell r="BD37">
            <v>370400</v>
          </cell>
          <cell r="BE37">
            <v>1296400</v>
          </cell>
          <cell r="BF37">
            <v>6547266</v>
          </cell>
          <cell r="BG37">
            <v>1839846</v>
          </cell>
          <cell r="BH37">
            <v>6142720</v>
          </cell>
          <cell r="BI37">
            <v>0</v>
          </cell>
          <cell r="BJ37">
            <v>0</v>
          </cell>
          <cell r="BK37">
            <v>0</v>
          </cell>
          <cell r="BL37">
            <v>0</v>
          </cell>
          <cell r="BM37">
            <v>6112730</v>
          </cell>
          <cell r="BN37" t="b">
            <v>1</v>
          </cell>
          <cell r="BO37">
            <v>29990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F37">
            <v>0</v>
          </cell>
          <cell r="CG37">
            <v>0</v>
          </cell>
          <cell r="CH37" t="str">
            <v>DECEMBRIE</v>
          </cell>
          <cell r="CI37" t="str">
            <v>II</v>
          </cell>
          <cell r="CJ37">
            <v>0</v>
          </cell>
          <cell r="CK37" t="b">
            <v>0</v>
          </cell>
          <cell r="CL37">
            <v>0</v>
          </cell>
          <cell r="CM37">
            <v>0</v>
          </cell>
          <cell r="CN37">
            <v>0</v>
          </cell>
          <cell r="CO37">
            <v>0</v>
          </cell>
          <cell r="CP37" t="str">
            <v>N</v>
          </cell>
          <cell r="CQ37" t="str">
            <v>N</v>
          </cell>
          <cell r="CR37" t="b">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t="b">
            <v>0</v>
          </cell>
          <cell r="DO37" t="b">
            <v>0</v>
          </cell>
          <cell r="DP37" t="b">
            <v>0</v>
          </cell>
          <cell r="DQ37" t="b">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t="b">
            <v>0</v>
          </cell>
          <cell r="ET37">
            <v>0</v>
          </cell>
          <cell r="EU37">
            <v>0</v>
          </cell>
          <cell r="EV37">
            <v>0</v>
          </cell>
        </row>
        <row r="38">
          <cell r="A38">
            <v>94</v>
          </cell>
          <cell r="B38" t="str">
            <v>1360127020025</v>
          </cell>
          <cell r="C38" t="str">
            <v>ESTE</v>
          </cell>
          <cell r="D38" t="str">
            <v>IONESCU ION-LIVIU-CEZAR</v>
          </cell>
          <cell r="E38" t="str">
            <v>IONESCU</v>
          </cell>
          <cell r="F38" t="str">
            <v>ION-LIVIU-CEZAR</v>
          </cell>
          <cell r="G38" t="str">
            <v>inspector spec.</v>
          </cell>
          <cell r="H38">
            <v>0</v>
          </cell>
          <cell r="I38">
            <v>2824100</v>
          </cell>
          <cell r="J38">
            <v>2824100</v>
          </cell>
          <cell r="K38">
            <v>1568944</v>
          </cell>
          <cell r="L38">
            <v>0</v>
          </cell>
          <cell r="M38">
            <v>0</v>
          </cell>
          <cell r="N38">
            <v>0</v>
          </cell>
          <cell r="O38">
            <v>0</v>
          </cell>
          <cell r="P38">
            <v>0</v>
          </cell>
          <cell r="Q38">
            <v>144</v>
          </cell>
          <cell r="R38">
            <v>80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64</v>
          </cell>
          <cell r="AJ38">
            <v>1255156</v>
          </cell>
          <cell r="AK38">
            <v>0</v>
          </cell>
          <cell r="AL38">
            <v>2462982</v>
          </cell>
          <cell r="AM38">
            <v>0</v>
          </cell>
          <cell r="AN38">
            <v>0</v>
          </cell>
          <cell r="AO38" t="b">
            <v>0</v>
          </cell>
          <cell r="AP38">
            <v>0</v>
          </cell>
          <cell r="AQ38">
            <v>2824100</v>
          </cell>
          <cell r="AR38">
            <v>3500000</v>
          </cell>
          <cell r="AS38">
            <v>0</v>
          </cell>
          <cell r="AT38">
            <v>0</v>
          </cell>
          <cell r="AU38">
            <v>141205</v>
          </cell>
          <cell r="AV38">
            <v>28241</v>
          </cell>
          <cell r="AW38">
            <v>11611182</v>
          </cell>
          <cell r="AX38">
            <v>812783</v>
          </cell>
          <cell r="AY38">
            <v>0</v>
          </cell>
          <cell r="AZ38">
            <v>138900</v>
          </cell>
          <cell r="BA38">
            <v>10490053</v>
          </cell>
          <cell r="BB38">
            <v>926000</v>
          </cell>
          <cell r="BC38">
            <v>1</v>
          </cell>
          <cell r="BD38">
            <v>0</v>
          </cell>
          <cell r="BE38">
            <v>926000</v>
          </cell>
          <cell r="BF38">
            <v>9564053</v>
          </cell>
          <cell r="BG38">
            <v>3046561</v>
          </cell>
          <cell r="BH38">
            <v>7582392</v>
          </cell>
          <cell r="BI38">
            <v>0</v>
          </cell>
          <cell r="BJ38">
            <v>2216552</v>
          </cell>
          <cell r="BK38">
            <v>0</v>
          </cell>
          <cell r="BL38">
            <v>0</v>
          </cell>
          <cell r="BM38">
            <v>5337599</v>
          </cell>
          <cell r="BN38" t="b">
            <v>1</v>
          </cell>
          <cell r="BO38">
            <v>28241</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F38">
            <v>0</v>
          </cell>
          <cell r="CG38">
            <v>0</v>
          </cell>
          <cell r="CH38" t="str">
            <v>DECEMBRIE</v>
          </cell>
          <cell r="CI38" t="str">
            <v>II</v>
          </cell>
          <cell r="CJ38">
            <v>0</v>
          </cell>
          <cell r="CK38" t="b">
            <v>0</v>
          </cell>
          <cell r="CL38">
            <v>0</v>
          </cell>
          <cell r="CM38">
            <v>0</v>
          </cell>
          <cell r="CN38">
            <v>0</v>
          </cell>
          <cell r="CO38">
            <v>0</v>
          </cell>
          <cell r="CP38" t="str">
            <v>N</v>
          </cell>
          <cell r="CQ38" t="str">
            <v>N</v>
          </cell>
          <cell r="CR38" t="b">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t="b">
            <v>0</v>
          </cell>
          <cell r="DO38" t="b">
            <v>0</v>
          </cell>
          <cell r="DP38" t="b">
            <v>0</v>
          </cell>
          <cell r="DQ38" t="b">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t="b">
            <v>0</v>
          </cell>
          <cell r="ET38">
            <v>0</v>
          </cell>
          <cell r="EU38">
            <v>0</v>
          </cell>
          <cell r="EV38">
            <v>0</v>
          </cell>
        </row>
        <row r="39">
          <cell r="A39">
            <v>97</v>
          </cell>
          <cell r="B39" t="str">
            <v>2470926020028</v>
          </cell>
          <cell r="C39" t="str">
            <v>ESTE</v>
          </cell>
          <cell r="D39" t="str">
            <v>BUZDUGAN ELENA</v>
          </cell>
          <cell r="E39" t="str">
            <v>BUZDUGAN</v>
          </cell>
          <cell r="F39" t="str">
            <v>ELENA</v>
          </cell>
          <cell r="G39" t="str">
            <v>inspector</v>
          </cell>
          <cell r="H39">
            <v>0</v>
          </cell>
          <cell r="I39">
            <v>2348867</v>
          </cell>
          <cell r="J39">
            <v>2348867</v>
          </cell>
          <cell r="K39">
            <v>2348867</v>
          </cell>
          <cell r="L39">
            <v>0</v>
          </cell>
          <cell r="M39">
            <v>0</v>
          </cell>
          <cell r="N39">
            <v>0</v>
          </cell>
          <cell r="O39">
            <v>0</v>
          </cell>
          <cell r="P39">
            <v>0</v>
          </cell>
          <cell r="Q39">
            <v>144</v>
          </cell>
          <cell r="R39">
            <v>144</v>
          </cell>
          <cell r="S39">
            <v>0</v>
          </cell>
          <cell r="T39">
            <v>0</v>
          </cell>
          <cell r="U39">
            <v>7</v>
          </cell>
          <cell r="V39">
            <v>228362</v>
          </cell>
          <cell r="W39">
            <v>228362</v>
          </cell>
          <cell r="X39">
            <v>0</v>
          </cell>
          <cell r="Y39">
            <v>0</v>
          </cell>
          <cell r="Z39">
            <v>25</v>
          </cell>
          <cell r="AA39">
            <v>587217</v>
          </cell>
          <cell r="AB39">
            <v>587217</v>
          </cell>
          <cell r="AC39">
            <v>10</v>
          </cell>
          <cell r="AD39">
            <v>234887</v>
          </cell>
          <cell r="AE39">
            <v>234887</v>
          </cell>
          <cell r="AF39">
            <v>0</v>
          </cell>
          <cell r="AG39">
            <v>0</v>
          </cell>
          <cell r="AH39">
            <v>0</v>
          </cell>
          <cell r="AI39">
            <v>0</v>
          </cell>
          <cell r="AJ39">
            <v>0</v>
          </cell>
          <cell r="AK39">
            <v>0</v>
          </cell>
          <cell r="AL39">
            <v>1942468</v>
          </cell>
          <cell r="AM39">
            <v>0</v>
          </cell>
          <cell r="AN39">
            <v>0</v>
          </cell>
          <cell r="AO39" t="b">
            <v>0</v>
          </cell>
          <cell r="AP39">
            <v>0</v>
          </cell>
          <cell r="AQ39">
            <v>0</v>
          </cell>
          <cell r="AR39">
            <v>3500000</v>
          </cell>
          <cell r="AS39">
            <v>0</v>
          </cell>
          <cell r="AT39">
            <v>0</v>
          </cell>
          <cell r="AU39">
            <v>158549</v>
          </cell>
          <cell r="AV39">
            <v>23489</v>
          </cell>
          <cell r="AW39">
            <v>8841801</v>
          </cell>
          <cell r="AX39">
            <v>618926</v>
          </cell>
          <cell r="AY39">
            <v>0</v>
          </cell>
          <cell r="AZ39">
            <v>138900</v>
          </cell>
          <cell r="BA39">
            <v>7901937</v>
          </cell>
          <cell r="BB39">
            <v>926000</v>
          </cell>
          <cell r="BC39">
            <v>1</v>
          </cell>
          <cell r="BD39">
            <v>0</v>
          </cell>
          <cell r="BE39">
            <v>926000</v>
          </cell>
          <cell r="BF39">
            <v>6975937</v>
          </cell>
          <cell r="BG39">
            <v>2011315</v>
          </cell>
          <cell r="BH39">
            <v>6029522</v>
          </cell>
          <cell r="BI39">
            <v>0</v>
          </cell>
          <cell r="BJ39">
            <v>0</v>
          </cell>
          <cell r="BK39">
            <v>560000</v>
          </cell>
          <cell r="BL39">
            <v>0</v>
          </cell>
          <cell r="BM39">
            <v>5446033</v>
          </cell>
          <cell r="BN39" t="b">
            <v>1</v>
          </cell>
          <cell r="BO39">
            <v>23489</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t="str">
            <v>d</v>
          </cell>
          <cell r="CF39">
            <v>0</v>
          </cell>
          <cell r="CG39">
            <v>0</v>
          </cell>
          <cell r="CH39" t="str">
            <v>DECEMBRIE</v>
          </cell>
          <cell r="CI39" t="str">
            <v>IA</v>
          </cell>
          <cell r="CJ39">
            <v>0</v>
          </cell>
          <cell r="CK39" t="b">
            <v>0</v>
          </cell>
          <cell r="CL39">
            <v>0</v>
          </cell>
          <cell r="CM39">
            <v>0</v>
          </cell>
          <cell r="CN39">
            <v>0</v>
          </cell>
          <cell r="CO39">
            <v>0</v>
          </cell>
          <cell r="CP39" t="str">
            <v>N</v>
          </cell>
          <cell r="CQ39" t="str">
            <v>N</v>
          </cell>
          <cell r="CR39" t="b">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t="b">
            <v>0</v>
          </cell>
          <cell r="DO39" t="b">
            <v>0</v>
          </cell>
          <cell r="DP39" t="b">
            <v>0</v>
          </cell>
          <cell r="DQ39" t="b">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t="b">
            <v>0</v>
          </cell>
          <cell r="ET39">
            <v>0</v>
          </cell>
          <cell r="EU39">
            <v>0</v>
          </cell>
          <cell r="EV39">
            <v>0</v>
          </cell>
        </row>
        <row r="40">
          <cell r="A40">
            <v>98</v>
          </cell>
          <cell r="B40" t="str">
            <v>1621103020047</v>
          </cell>
          <cell r="C40" t="str">
            <v>ESTE</v>
          </cell>
          <cell r="D40" t="str">
            <v>TRUT DUMITRU</v>
          </cell>
          <cell r="E40" t="str">
            <v>TRUT</v>
          </cell>
          <cell r="F40" t="str">
            <v>DUMITRU</v>
          </cell>
          <cell r="G40" t="str">
            <v>inspector</v>
          </cell>
          <cell r="H40">
            <v>0</v>
          </cell>
          <cell r="I40">
            <v>2348867</v>
          </cell>
          <cell r="J40">
            <v>2348867</v>
          </cell>
          <cell r="K40">
            <v>2348867</v>
          </cell>
          <cell r="L40">
            <v>0</v>
          </cell>
          <cell r="M40">
            <v>0</v>
          </cell>
          <cell r="N40">
            <v>0</v>
          </cell>
          <cell r="O40">
            <v>0</v>
          </cell>
          <cell r="P40">
            <v>0</v>
          </cell>
          <cell r="Q40">
            <v>144</v>
          </cell>
          <cell r="R40">
            <v>144</v>
          </cell>
          <cell r="S40">
            <v>0</v>
          </cell>
          <cell r="T40">
            <v>0</v>
          </cell>
          <cell r="U40">
            <v>9</v>
          </cell>
          <cell r="V40">
            <v>293608</v>
          </cell>
          <cell r="W40">
            <v>293608</v>
          </cell>
          <cell r="X40">
            <v>0</v>
          </cell>
          <cell r="Y40">
            <v>0</v>
          </cell>
          <cell r="Z40">
            <v>20</v>
          </cell>
          <cell r="AA40">
            <v>469773</v>
          </cell>
          <cell r="AB40">
            <v>469773</v>
          </cell>
          <cell r="AC40">
            <v>0</v>
          </cell>
          <cell r="AD40">
            <v>0</v>
          </cell>
          <cell r="AE40">
            <v>0</v>
          </cell>
          <cell r="AF40">
            <v>0</v>
          </cell>
          <cell r="AG40">
            <v>0</v>
          </cell>
          <cell r="AH40">
            <v>0</v>
          </cell>
          <cell r="AI40">
            <v>0</v>
          </cell>
          <cell r="AJ40">
            <v>0</v>
          </cell>
          <cell r="AK40">
            <v>0</v>
          </cell>
          <cell r="AL40">
            <v>1990421</v>
          </cell>
          <cell r="AM40">
            <v>0</v>
          </cell>
          <cell r="AN40">
            <v>0</v>
          </cell>
          <cell r="AO40" t="b">
            <v>0</v>
          </cell>
          <cell r="AP40">
            <v>0</v>
          </cell>
          <cell r="AQ40">
            <v>0</v>
          </cell>
          <cell r="AR40">
            <v>3500000</v>
          </cell>
          <cell r="AS40">
            <v>0</v>
          </cell>
          <cell r="AT40">
            <v>0</v>
          </cell>
          <cell r="AU40">
            <v>140932</v>
          </cell>
          <cell r="AV40">
            <v>23489</v>
          </cell>
          <cell r="AW40">
            <v>8602669</v>
          </cell>
          <cell r="AX40">
            <v>602187</v>
          </cell>
          <cell r="AY40">
            <v>0</v>
          </cell>
          <cell r="AZ40">
            <v>138900</v>
          </cell>
          <cell r="BA40">
            <v>7697161</v>
          </cell>
          <cell r="BB40">
            <v>926000</v>
          </cell>
          <cell r="BC40">
            <v>1.35</v>
          </cell>
          <cell r="BD40">
            <v>324100</v>
          </cell>
          <cell r="BE40">
            <v>1250100</v>
          </cell>
          <cell r="BF40">
            <v>6447061</v>
          </cell>
          <cell r="BG40">
            <v>1799764</v>
          </cell>
          <cell r="BH40">
            <v>6036297</v>
          </cell>
          <cell r="BI40">
            <v>0</v>
          </cell>
          <cell r="BJ40">
            <v>0</v>
          </cell>
          <cell r="BK40">
            <v>0</v>
          </cell>
          <cell r="BL40">
            <v>0</v>
          </cell>
          <cell r="BM40">
            <v>6012808</v>
          </cell>
          <cell r="BN40" t="b">
            <v>1</v>
          </cell>
          <cell r="BO40">
            <v>23489</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F40">
            <v>0</v>
          </cell>
          <cell r="CG40">
            <v>0</v>
          </cell>
          <cell r="CH40" t="str">
            <v>DECEMBRIE</v>
          </cell>
          <cell r="CI40" t="str">
            <v>IA</v>
          </cell>
          <cell r="CJ40">
            <v>0</v>
          </cell>
          <cell r="CK40" t="b">
            <v>0</v>
          </cell>
          <cell r="CL40">
            <v>0</v>
          </cell>
          <cell r="CM40">
            <v>0</v>
          </cell>
          <cell r="CN40">
            <v>0</v>
          </cell>
          <cell r="CO40">
            <v>0</v>
          </cell>
          <cell r="CP40" t="str">
            <v>N</v>
          </cell>
          <cell r="CQ40" t="str">
            <v>N</v>
          </cell>
          <cell r="CR40" t="b">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t="b">
            <v>0</v>
          </cell>
          <cell r="DO40" t="b">
            <v>0</v>
          </cell>
          <cell r="DP40" t="b">
            <v>0</v>
          </cell>
          <cell r="DQ40" t="b">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t="b">
            <v>0</v>
          </cell>
          <cell r="ET40">
            <v>0</v>
          </cell>
          <cell r="EU40">
            <v>0</v>
          </cell>
          <cell r="EV40">
            <v>0</v>
          </cell>
        </row>
        <row r="41">
          <cell r="A41">
            <v>100</v>
          </cell>
          <cell r="B41" t="str">
            <v>2510926020084</v>
          </cell>
          <cell r="C41" t="str">
            <v>ESTE</v>
          </cell>
          <cell r="D41" t="str">
            <v>PLUJAR SILVIA</v>
          </cell>
          <cell r="E41" t="str">
            <v>PLUJAR</v>
          </cell>
          <cell r="F41" t="str">
            <v>SILVIA</v>
          </cell>
          <cell r="G41" t="str">
            <v>inspector</v>
          </cell>
          <cell r="H41">
            <v>0</v>
          </cell>
          <cell r="I41">
            <v>2099800</v>
          </cell>
          <cell r="J41">
            <v>2099800</v>
          </cell>
          <cell r="K41">
            <v>2099800</v>
          </cell>
          <cell r="L41">
            <v>0</v>
          </cell>
          <cell r="M41">
            <v>0</v>
          </cell>
          <cell r="N41">
            <v>0</v>
          </cell>
          <cell r="O41">
            <v>0</v>
          </cell>
          <cell r="P41">
            <v>0</v>
          </cell>
          <cell r="Q41">
            <v>144</v>
          </cell>
          <cell r="R41">
            <v>144</v>
          </cell>
          <cell r="S41">
            <v>0</v>
          </cell>
          <cell r="T41">
            <v>0</v>
          </cell>
          <cell r="U41">
            <v>0</v>
          </cell>
          <cell r="V41">
            <v>0</v>
          </cell>
          <cell r="W41">
            <v>0</v>
          </cell>
          <cell r="X41">
            <v>0</v>
          </cell>
          <cell r="Y41">
            <v>0</v>
          </cell>
          <cell r="Z41">
            <v>25</v>
          </cell>
          <cell r="AA41">
            <v>524950</v>
          </cell>
          <cell r="AB41">
            <v>524950</v>
          </cell>
          <cell r="AC41">
            <v>10</v>
          </cell>
          <cell r="AD41">
            <v>209980</v>
          </cell>
          <cell r="AE41">
            <v>209980</v>
          </cell>
          <cell r="AF41">
            <v>0</v>
          </cell>
          <cell r="AG41">
            <v>0</v>
          </cell>
          <cell r="AH41">
            <v>0</v>
          </cell>
          <cell r="AI41">
            <v>0</v>
          </cell>
          <cell r="AJ41">
            <v>0</v>
          </cell>
          <cell r="AK41">
            <v>0</v>
          </cell>
          <cell r="AL41">
            <v>1782793</v>
          </cell>
          <cell r="AM41">
            <v>0</v>
          </cell>
          <cell r="AN41">
            <v>0</v>
          </cell>
          <cell r="AO41" t="b">
            <v>0</v>
          </cell>
          <cell r="AP41">
            <v>0</v>
          </cell>
          <cell r="AQ41">
            <v>0</v>
          </cell>
          <cell r="AR41">
            <v>3500000</v>
          </cell>
          <cell r="AS41">
            <v>0</v>
          </cell>
          <cell r="AT41">
            <v>0</v>
          </cell>
          <cell r="AU41">
            <v>141736</v>
          </cell>
          <cell r="AV41">
            <v>20998</v>
          </cell>
          <cell r="AW41">
            <v>8117523</v>
          </cell>
          <cell r="AX41">
            <v>568227</v>
          </cell>
          <cell r="AY41">
            <v>0</v>
          </cell>
          <cell r="AZ41">
            <v>138900</v>
          </cell>
          <cell r="BA41">
            <v>7247662</v>
          </cell>
          <cell r="BB41">
            <v>926000</v>
          </cell>
          <cell r="BC41">
            <v>1</v>
          </cell>
          <cell r="BD41">
            <v>0</v>
          </cell>
          <cell r="BE41">
            <v>926000</v>
          </cell>
          <cell r="BF41">
            <v>6321662</v>
          </cell>
          <cell r="BG41">
            <v>1749605</v>
          </cell>
          <cell r="BH41">
            <v>5636957</v>
          </cell>
          <cell r="BI41">
            <v>0</v>
          </cell>
          <cell r="BJ41">
            <v>0</v>
          </cell>
          <cell r="BK41">
            <v>119000</v>
          </cell>
          <cell r="BL41">
            <v>0</v>
          </cell>
          <cell r="BM41">
            <v>5496959</v>
          </cell>
          <cell r="BN41" t="b">
            <v>1</v>
          </cell>
          <cell r="BO41">
            <v>20998</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F41">
            <v>0</v>
          </cell>
          <cell r="CG41">
            <v>0</v>
          </cell>
          <cell r="CH41" t="str">
            <v>DECEMBRIE</v>
          </cell>
          <cell r="CI41" t="str">
            <v>I</v>
          </cell>
          <cell r="CJ41">
            <v>0</v>
          </cell>
          <cell r="CK41" t="b">
            <v>0</v>
          </cell>
          <cell r="CL41">
            <v>0</v>
          </cell>
          <cell r="CM41">
            <v>0</v>
          </cell>
          <cell r="CN41">
            <v>0</v>
          </cell>
          <cell r="CO41">
            <v>0</v>
          </cell>
          <cell r="CP41" t="str">
            <v>N</v>
          </cell>
          <cell r="CQ41" t="str">
            <v>N</v>
          </cell>
          <cell r="CR41" t="b">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t="b">
            <v>0</v>
          </cell>
          <cell r="DO41" t="b">
            <v>0</v>
          </cell>
          <cell r="DP41" t="b">
            <v>0</v>
          </cell>
          <cell r="DQ41" t="b">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t="b">
            <v>0</v>
          </cell>
          <cell r="ET41">
            <v>0</v>
          </cell>
          <cell r="EU41">
            <v>0</v>
          </cell>
          <cell r="EV41">
            <v>0</v>
          </cell>
        </row>
        <row r="42">
          <cell r="A42">
            <v>99</v>
          </cell>
          <cell r="B42" t="str">
            <v>1580502020040</v>
          </cell>
          <cell r="C42" t="str">
            <v>ESTE</v>
          </cell>
          <cell r="D42" t="str">
            <v>MORAR GHEORGHE</v>
          </cell>
          <cell r="E42" t="str">
            <v>MORAR</v>
          </cell>
          <cell r="F42" t="str">
            <v>GHEORGHE</v>
          </cell>
          <cell r="G42" t="str">
            <v>inspector</v>
          </cell>
          <cell r="H42">
            <v>0</v>
          </cell>
          <cell r="I42">
            <v>2099800</v>
          </cell>
          <cell r="J42">
            <v>2099800</v>
          </cell>
          <cell r="K42">
            <v>1983144</v>
          </cell>
          <cell r="L42">
            <v>0</v>
          </cell>
          <cell r="M42">
            <v>0</v>
          </cell>
          <cell r="N42">
            <v>0</v>
          </cell>
          <cell r="O42">
            <v>0</v>
          </cell>
          <cell r="P42">
            <v>0</v>
          </cell>
          <cell r="Q42">
            <v>144</v>
          </cell>
          <cell r="R42">
            <v>136</v>
          </cell>
          <cell r="S42">
            <v>0</v>
          </cell>
          <cell r="T42">
            <v>0</v>
          </cell>
          <cell r="U42">
            <v>31</v>
          </cell>
          <cell r="V42">
            <v>904081</v>
          </cell>
          <cell r="W42">
            <v>904081</v>
          </cell>
          <cell r="X42">
            <v>0</v>
          </cell>
          <cell r="Y42">
            <v>0</v>
          </cell>
          <cell r="Z42">
            <v>20</v>
          </cell>
          <cell r="AA42">
            <v>396629</v>
          </cell>
          <cell r="AB42">
            <v>419960</v>
          </cell>
          <cell r="AC42">
            <v>10</v>
          </cell>
          <cell r="AD42">
            <v>198314</v>
          </cell>
          <cell r="AE42">
            <v>209980</v>
          </cell>
          <cell r="AF42">
            <v>0</v>
          </cell>
          <cell r="AG42">
            <v>0</v>
          </cell>
          <cell r="AH42">
            <v>0</v>
          </cell>
          <cell r="AI42">
            <v>8</v>
          </cell>
          <cell r="AJ42">
            <v>139987</v>
          </cell>
          <cell r="AK42">
            <v>0</v>
          </cell>
          <cell r="AL42">
            <v>1782793</v>
          </cell>
          <cell r="AM42">
            <v>0</v>
          </cell>
          <cell r="AN42">
            <v>0</v>
          </cell>
          <cell r="AO42" t="b">
            <v>0</v>
          </cell>
          <cell r="AP42">
            <v>0</v>
          </cell>
          <cell r="AQ42">
            <v>0</v>
          </cell>
          <cell r="AR42">
            <v>3500000</v>
          </cell>
          <cell r="AS42">
            <v>0</v>
          </cell>
          <cell r="AT42">
            <v>0</v>
          </cell>
          <cell r="AU42">
            <v>136487</v>
          </cell>
          <cell r="AV42">
            <v>20998</v>
          </cell>
          <cell r="AW42">
            <v>8904948</v>
          </cell>
          <cell r="AX42">
            <v>623346</v>
          </cell>
          <cell r="AY42">
            <v>0</v>
          </cell>
          <cell r="AZ42">
            <v>138900</v>
          </cell>
          <cell r="BA42">
            <v>7985217</v>
          </cell>
          <cell r="BB42">
            <v>926000</v>
          </cell>
          <cell r="BC42">
            <v>1.35</v>
          </cell>
          <cell r="BD42">
            <v>324100</v>
          </cell>
          <cell r="BE42">
            <v>1250100</v>
          </cell>
          <cell r="BF42">
            <v>6735117</v>
          </cell>
          <cell r="BG42">
            <v>1914987</v>
          </cell>
          <cell r="BH42">
            <v>6209130</v>
          </cell>
          <cell r="BI42">
            <v>0</v>
          </cell>
          <cell r="BJ42">
            <v>0</v>
          </cell>
          <cell r="BK42">
            <v>650000</v>
          </cell>
          <cell r="BL42">
            <v>0</v>
          </cell>
          <cell r="BM42">
            <v>5538132</v>
          </cell>
          <cell r="BN42" t="b">
            <v>1</v>
          </cell>
          <cell r="BO42">
            <v>20998</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F42">
            <v>0</v>
          </cell>
          <cell r="CG42">
            <v>0</v>
          </cell>
          <cell r="CH42" t="str">
            <v>DECEMBRIE</v>
          </cell>
          <cell r="CI42" t="str">
            <v>I</v>
          </cell>
          <cell r="CJ42">
            <v>0</v>
          </cell>
          <cell r="CK42" t="b">
            <v>0</v>
          </cell>
          <cell r="CL42">
            <v>0</v>
          </cell>
          <cell r="CM42">
            <v>0</v>
          </cell>
          <cell r="CN42">
            <v>0</v>
          </cell>
          <cell r="CO42">
            <v>0</v>
          </cell>
          <cell r="CP42" t="str">
            <v>N</v>
          </cell>
          <cell r="CQ42" t="str">
            <v>N</v>
          </cell>
          <cell r="CR42" t="b">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t="b">
            <v>0</v>
          </cell>
          <cell r="DO42" t="b">
            <v>0</v>
          </cell>
          <cell r="DP42" t="b">
            <v>0</v>
          </cell>
          <cell r="DQ42" t="b">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t="b">
            <v>0</v>
          </cell>
          <cell r="ET42">
            <v>0</v>
          </cell>
          <cell r="EU42">
            <v>0</v>
          </cell>
          <cell r="EV42">
            <v>0</v>
          </cell>
        </row>
        <row r="43">
          <cell r="A43">
            <v>101</v>
          </cell>
          <cell r="B43" t="str">
            <v>2600530020011</v>
          </cell>
          <cell r="C43" t="str">
            <v>ESTE</v>
          </cell>
          <cell r="D43" t="str">
            <v>ISTRATE ADRIANA-DORINA</v>
          </cell>
          <cell r="E43" t="str">
            <v>ISTRATE</v>
          </cell>
          <cell r="F43" t="str">
            <v>ADRIANA-DORINA</v>
          </cell>
          <cell r="G43" t="str">
            <v>referent</v>
          </cell>
          <cell r="H43">
            <v>0</v>
          </cell>
          <cell r="I43">
            <v>2348867</v>
          </cell>
          <cell r="J43">
            <v>2348867</v>
          </cell>
          <cell r="K43">
            <v>2348867</v>
          </cell>
          <cell r="L43">
            <v>0</v>
          </cell>
          <cell r="M43">
            <v>0</v>
          </cell>
          <cell r="N43">
            <v>0</v>
          </cell>
          <cell r="O43">
            <v>0</v>
          </cell>
          <cell r="P43">
            <v>0</v>
          </cell>
          <cell r="Q43">
            <v>144</v>
          </cell>
          <cell r="R43">
            <v>144</v>
          </cell>
          <cell r="S43">
            <v>0</v>
          </cell>
          <cell r="T43">
            <v>0</v>
          </cell>
          <cell r="U43">
            <v>0</v>
          </cell>
          <cell r="V43">
            <v>0</v>
          </cell>
          <cell r="W43">
            <v>0</v>
          </cell>
          <cell r="X43">
            <v>0</v>
          </cell>
          <cell r="Y43">
            <v>0</v>
          </cell>
          <cell r="Z43">
            <v>20</v>
          </cell>
          <cell r="AA43">
            <v>469773</v>
          </cell>
          <cell r="AB43">
            <v>469773</v>
          </cell>
          <cell r="AC43">
            <v>0</v>
          </cell>
          <cell r="AD43">
            <v>0</v>
          </cell>
          <cell r="AE43">
            <v>0</v>
          </cell>
          <cell r="AF43">
            <v>15</v>
          </cell>
          <cell r="AG43">
            <v>352330</v>
          </cell>
          <cell r="AH43">
            <v>352330</v>
          </cell>
          <cell r="AI43">
            <v>0</v>
          </cell>
          <cell r="AJ43">
            <v>0</v>
          </cell>
          <cell r="AK43">
            <v>0</v>
          </cell>
          <cell r="AL43">
            <v>1788566</v>
          </cell>
          <cell r="AM43">
            <v>0</v>
          </cell>
          <cell r="AN43">
            <v>0</v>
          </cell>
          <cell r="AO43" t="b">
            <v>0</v>
          </cell>
          <cell r="AP43">
            <v>0</v>
          </cell>
          <cell r="AQ43">
            <v>0</v>
          </cell>
          <cell r="AR43">
            <v>3500000</v>
          </cell>
          <cell r="AS43">
            <v>0</v>
          </cell>
          <cell r="AT43">
            <v>0</v>
          </cell>
          <cell r="AU43">
            <v>158548</v>
          </cell>
          <cell r="AV43">
            <v>23489</v>
          </cell>
          <cell r="AW43">
            <v>8459536</v>
          </cell>
          <cell r="AX43">
            <v>592168</v>
          </cell>
          <cell r="AY43">
            <v>0</v>
          </cell>
          <cell r="AZ43">
            <v>138900</v>
          </cell>
          <cell r="BA43">
            <v>7546431</v>
          </cell>
          <cell r="BB43">
            <v>926000</v>
          </cell>
          <cell r="BC43">
            <v>1</v>
          </cell>
          <cell r="BD43">
            <v>0</v>
          </cell>
          <cell r="BE43">
            <v>926000</v>
          </cell>
          <cell r="BF43">
            <v>6620431</v>
          </cell>
          <cell r="BG43">
            <v>1869112</v>
          </cell>
          <cell r="BH43">
            <v>5816219</v>
          </cell>
          <cell r="BI43">
            <v>0</v>
          </cell>
          <cell r="BJ43">
            <v>0</v>
          </cell>
          <cell r="BK43">
            <v>0</v>
          </cell>
          <cell r="BL43">
            <v>0</v>
          </cell>
          <cell r="BM43">
            <v>5792730</v>
          </cell>
          <cell r="BN43" t="b">
            <v>1</v>
          </cell>
          <cell r="BO43">
            <v>23489</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F43">
            <v>0</v>
          </cell>
          <cell r="CG43">
            <v>0</v>
          </cell>
          <cell r="CH43" t="str">
            <v>DECEMBRIE</v>
          </cell>
          <cell r="CI43" t="str">
            <v>IA</v>
          </cell>
          <cell r="CJ43">
            <v>0</v>
          </cell>
          <cell r="CK43" t="b">
            <v>0</v>
          </cell>
          <cell r="CL43">
            <v>0</v>
          </cell>
          <cell r="CM43">
            <v>0</v>
          </cell>
          <cell r="CN43">
            <v>0</v>
          </cell>
          <cell r="CO43">
            <v>0</v>
          </cell>
          <cell r="CP43" t="str">
            <v>N</v>
          </cell>
          <cell r="CQ43" t="str">
            <v>N</v>
          </cell>
          <cell r="CR43" t="b">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t="b">
            <v>0</v>
          </cell>
          <cell r="DO43" t="b">
            <v>0</v>
          </cell>
          <cell r="DP43" t="b">
            <v>0</v>
          </cell>
          <cell r="DQ43" t="b">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t="b">
            <v>0</v>
          </cell>
          <cell r="ET43">
            <v>0</v>
          </cell>
          <cell r="EU43">
            <v>0</v>
          </cell>
          <cell r="EV43">
            <v>0</v>
          </cell>
        </row>
        <row r="44">
          <cell r="A44">
            <v>103</v>
          </cell>
          <cell r="B44" t="str">
            <v>1710314020038</v>
          </cell>
          <cell r="C44" t="str">
            <v>ESTE</v>
          </cell>
          <cell r="D44" t="str">
            <v>GHEORGHE SORIN</v>
          </cell>
          <cell r="E44" t="str">
            <v>GHEORGHE</v>
          </cell>
          <cell r="F44" t="str">
            <v>SORIN</v>
          </cell>
          <cell r="G44" t="str">
            <v>referent</v>
          </cell>
          <cell r="H44">
            <v>0</v>
          </cell>
          <cell r="I44">
            <v>1900000</v>
          </cell>
          <cell r="J44">
            <v>1900000</v>
          </cell>
          <cell r="K44">
            <v>1266667</v>
          </cell>
          <cell r="L44">
            <v>0</v>
          </cell>
          <cell r="M44">
            <v>0</v>
          </cell>
          <cell r="N44">
            <v>0</v>
          </cell>
          <cell r="O44">
            <v>0</v>
          </cell>
          <cell r="P44">
            <v>0</v>
          </cell>
          <cell r="Q44">
            <v>144</v>
          </cell>
          <cell r="R44">
            <v>96</v>
          </cell>
          <cell r="S44">
            <v>0</v>
          </cell>
          <cell r="T44">
            <v>0</v>
          </cell>
          <cell r="U44">
            <v>0</v>
          </cell>
          <cell r="V44">
            <v>0</v>
          </cell>
          <cell r="W44">
            <v>0</v>
          </cell>
          <cell r="X44">
            <v>0</v>
          </cell>
          <cell r="Y44">
            <v>0</v>
          </cell>
          <cell r="Z44">
            <v>15</v>
          </cell>
          <cell r="AA44">
            <v>190000</v>
          </cell>
          <cell r="AB44">
            <v>285000</v>
          </cell>
          <cell r="AC44">
            <v>0</v>
          </cell>
          <cell r="AD44">
            <v>0</v>
          </cell>
          <cell r="AE44">
            <v>0</v>
          </cell>
          <cell r="AF44">
            <v>15</v>
          </cell>
          <cell r="AG44">
            <v>190000</v>
          </cell>
          <cell r="AH44">
            <v>285000</v>
          </cell>
          <cell r="AI44">
            <v>48</v>
          </cell>
          <cell r="AJ44">
            <v>728333</v>
          </cell>
          <cell r="AK44">
            <v>0</v>
          </cell>
          <cell r="AL44">
            <v>1446036</v>
          </cell>
          <cell r="AM44">
            <v>0</v>
          </cell>
          <cell r="AN44">
            <v>0</v>
          </cell>
          <cell r="AO44" t="b">
            <v>0</v>
          </cell>
          <cell r="AP44">
            <v>0</v>
          </cell>
          <cell r="AQ44">
            <v>0</v>
          </cell>
          <cell r="AR44">
            <v>3500000</v>
          </cell>
          <cell r="AS44">
            <v>0</v>
          </cell>
          <cell r="AT44">
            <v>0</v>
          </cell>
          <cell r="AU44">
            <v>123500</v>
          </cell>
          <cell r="AV44">
            <v>19000</v>
          </cell>
          <cell r="AW44">
            <v>7321036</v>
          </cell>
          <cell r="AX44">
            <v>512473</v>
          </cell>
          <cell r="AY44">
            <v>0</v>
          </cell>
          <cell r="AZ44">
            <v>138900</v>
          </cell>
          <cell r="BA44">
            <v>6527163</v>
          </cell>
          <cell r="BB44">
            <v>926000</v>
          </cell>
          <cell r="BC44">
            <v>1</v>
          </cell>
          <cell r="BD44">
            <v>0</v>
          </cell>
          <cell r="BE44">
            <v>926000</v>
          </cell>
          <cell r="BF44">
            <v>5601163</v>
          </cell>
          <cell r="BG44">
            <v>1472435</v>
          </cell>
          <cell r="BH44">
            <v>5193628</v>
          </cell>
          <cell r="BI44">
            <v>0</v>
          </cell>
          <cell r="BJ44">
            <v>0</v>
          </cell>
          <cell r="BK44">
            <v>0</v>
          </cell>
          <cell r="BL44">
            <v>0</v>
          </cell>
          <cell r="BM44">
            <v>5174628</v>
          </cell>
          <cell r="BN44" t="b">
            <v>1</v>
          </cell>
          <cell r="BO44">
            <v>19000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F44">
            <v>0</v>
          </cell>
          <cell r="CG44">
            <v>0</v>
          </cell>
          <cell r="CH44" t="str">
            <v>DECEMBRIE</v>
          </cell>
          <cell r="CI44" t="str">
            <v>II</v>
          </cell>
          <cell r="CJ44">
            <v>0</v>
          </cell>
          <cell r="CK44" t="b">
            <v>0</v>
          </cell>
          <cell r="CL44">
            <v>0</v>
          </cell>
          <cell r="CM44">
            <v>0</v>
          </cell>
          <cell r="CN44">
            <v>0</v>
          </cell>
          <cell r="CO44">
            <v>0</v>
          </cell>
          <cell r="CP44" t="str">
            <v>N</v>
          </cell>
          <cell r="CQ44" t="str">
            <v>N</v>
          </cell>
          <cell r="CR44" t="b">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t="b">
            <v>0</v>
          </cell>
          <cell r="DO44" t="b">
            <v>0</v>
          </cell>
          <cell r="DP44" t="b">
            <v>0</v>
          </cell>
          <cell r="DQ44" t="b">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t="b">
            <v>0</v>
          </cell>
          <cell r="ET44">
            <v>0</v>
          </cell>
          <cell r="EU44">
            <v>0</v>
          </cell>
          <cell r="EV44">
            <v>0</v>
          </cell>
        </row>
        <row r="45">
          <cell r="A45">
            <v>96</v>
          </cell>
          <cell r="B45" t="str">
            <v>1460528020010</v>
          </cell>
          <cell r="C45" t="str">
            <v>ESTE</v>
          </cell>
          <cell r="D45" t="str">
            <v>BACS LADISLAU</v>
          </cell>
          <cell r="E45" t="str">
            <v>BACS</v>
          </cell>
          <cell r="F45" t="str">
            <v>LADISLAU</v>
          </cell>
          <cell r="G45" t="str">
            <v>inspector</v>
          </cell>
          <cell r="H45">
            <v>0</v>
          </cell>
          <cell r="I45">
            <v>2547000</v>
          </cell>
          <cell r="J45">
            <v>2547000</v>
          </cell>
          <cell r="K45">
            <v>2547000</v>
          </cell>
          <cell r="L45">
            <v>0</v>
          </cell>
          <cell r="M45">
            <v>0</v>
          </cell>
          <cell r="N45">
            <v>0</v>
          </cell>
          <cell r="O45">
            <v>0</v>
          </cell>
          <cell r="P45">
            <v>0</v>
          </cell>
          <cell r="Q45">
            <v>144</v>
          </cell>
          <cell r="R45">
            <v>144</v>
          </cell>
          <cell r="S45">
            <v>0</v>
          </cell>
          <cell r="T45">
            <v>0</v>
          </cell>
          <cell r="U45">
            <v>0</v>
          </cell>
          <cell r="V45">
            <v>0</v>
          </cell>
          <cell r="W45">
            <v>0</v>
          </cell>
          <cell r="X45">
            <v>0</v>
          </cell>
          <cell r="Y45">
            <v>0</v>
          </cell>
          <cell r="Z45">
            <v>25</v>
          </cell>
          <cell r="AA45">
            <v>636750</v>
          </cell>
          <cell r="AB45">
            <v>636750</v>
          </cell>
          <cell r="AC45">
            <v>0</v>
          </cell>
          <cell r="AD45">
            <v>0</v>
          </cell>
          <cell r="AE45">
            <v>0</v>
          </cell>
          <cell r="AF45">
            <v>15</v>
          </cell>
          <cell r="AG45">
            <v>382050</v>
          </cell>
          <cell r="AH45">
            <v>382050</v>
          </cell>
          <cell r="AI45">
            <v>0</v>
          </cell>
          <cell r="AJ45">
            <v>0</v>
          </cell>
          <cell r="AK45">
            <v>0</v>
          </cell>
          <cell r="AL45">
            <v>2047268</v>
          </cell>
          <cell r="AM45">
            <v>0</v>
          </cell>
          <cell r="AN45">
            <v>0</v>
          </cell>
          <cell r="AO45" t="b">
            <v>0</v>
          </cell>
          <cell r="AP45">
            <v>0</v>
          </cell>
          <cell r="AQ45">
            <v>0</v>
          </cell>
          <cell r="AR45">
            <v>3500000</v>
          </cell>
          <cell r="AS45">
            <v>0</v>
          </cell>
          <cell r="AT45">
            <v>0</v>
          </cell>
          <cell r="AU45">
            <v>178290</v>
          </cell>
          <cell r="AV45">
            <v>25470</v>
          </cell>
          <cell r="AW45">
            <v>9113068</v>
          </cell>
          <cell r="AX45">
            <v>637915</v>
          </cell>
          <cell r="AY45">
            <v>0</v>
          </cell>
          <cell r="AZ45">
            <v>138900</v>
          </cell>
          <cell r="BA45">
            <v>8132493</v>
          </cell>
          <cell r="BB45">
            <v>926000</v>
          </cell>
          <cell r="BC45">
            <v>1</v>
          </cell>
          <cell r="BD45">
            <v>0</v>
          </cell>
          <cell r="BE45">
            <v>926000</v>
          </cell>
          <cell r="BF45">
            <v>7206493</v>
          </cell>
          <cell r="BG45">
            <v>2103537</v>
          </cell>
          <cell r="BH45">
            <v>6167856</v>
          </cell>
          <cell r="BI45">
            <v>0</v>
          </cell>
          <cell r="BJ45">
            <v>0</v>
          </cell>
          <cell r="BK45">
            <v>1620</v>
          </cell>
          <cell r="BL45">
            <v>0</v>
          </cell>
          <cell r="BM45">
            <v>6140766</v>
          </cell>
          <cell r="BN45" t="b">
            <v>1</v>
          </cell>
          <cell r="BO45">
            <v>25470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F45">
            <v>0</v>
          </cell>
          <cell r="CG45">
            <v>0</v>
          </cell>
          <cell r="CH45" t="str">
            <v>DECEMBRIE</v>
          </cell>
          <cell r="CI45" t="str">
            <v>IA</v>
          </cell>
          <cell r="CJ45">
            <v>0</v>
          </cell>
          <cell r="CK45" t="b">
            <v>0</v>
          </cell>
          <cell r="CL45">
            <v>0</v>
          </cell>
          <cell r="CM45">
            <v>0</v>
          </cell>
          <cell r="CN45">
            <v>0</v>
          </cell>
          <cell r="CO45">
            <v>0</v>
          </cell>
          <cell r="CP45" t="str">
            <v>N</v>
          </cell>
          <cell r="CQ45" t="str">
            <v>N</v>
          </cell>
          <cell r="CR45" t="b">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t="b">
            <v>0</v>
          </cell>
          <cell r="DO45" t="b">
            <v>0</v>
          </cell>
          <cell r="DP45" t="b">
            <v>0</v>
          </cell>
          <cell r="DQ45" t="b">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t="b">
            <v>0</v>
          </cell>
          <cell r="ET45">
            <v>0</v>
          </cell>
          <cell r="EU45">
            <v>0</v>
          </cell>
          <cell r="EV45">
            <v>0</v>
          </cell>
        </row>
        <row r="46">
          <cell r="A46">
            <v>102</v>
          </cell>
          <cell r="B46" t="str">
            <v>2690806020014</v>
          </cell>
          <cell r="C46" t="str">
            <v>ESTE</v>
          </cell>
          <cell r="D46" t="str">
            <v>VIRAG MIHAELA-MARIA</v>
          </cell>
          <cell r="E46" t="str">
            <v>VIRAG</v>
          </cell>
          <cell r="F46" t="str">
            <v>MIHAELA-MARIA</v>
          </cell>
          <cell r="G46" t="str">
            <v>referent</v>
          </cell>
          <cell r="H46">
            <v>0</v>
          </cell>
          <cell r="I46">
            <v>2284600</v>
          </cell>
          <cell r="J46">
            <v>2284600</v>
          </cell>
          <cell r="K46">
            <v>2284600</v>
          </cell>
          <cell r="L46">
            <v>0</v>
          </cell>
          <cell r="M46">
            <v>0</v>
          </cell>
          <cell r="N46">
            <v>0</v>
          </cell>
          <cell r="O46">
            <v>0</v>
          </cell>
          <cell r="P46">
            <v>0</v>
          </cell>
          <cell r="Q46">
            <v>144</v>
          </cell>
          <cell r="R46">
            <v>144</v>
          </cell>
          <cell r="S46">
            <v>0</v>
          </cell>
          <cell r="T46">
            <v>0</v>
          </cell>
          <cell r="U46">
            <v>7</v>
          </cell>
          <cell r="V46">
            <v>222114</v>
          </cell>
          <cell r="W46">
            <v>222114</v>
          </cell>
          <cell r="X46">
            <v>0</v>
          </cell>
          <cell r="Y46">
            <v>0</v>
          </cell>
          <cell r="Z46">
            <v>15</v>
          </cell>
          <cell r="AA46">
            <v>342690</v>
          </cell>
          <cell r="AB46">
            <v>342690</v>
          </cell>
          <cell r="AC46">
            <v>0</v>
          </cell>
          <cell r="AD46">
            <v>0</v>
          </cell>
          <cell r="AE46">
            <v>0</v>
          </cell>
          <cell r="AF46">
            <v>15</v>
          </cell>
          <cell r="AG46">
            <v>342690</v>
          </cell>
          <cell r="AH46">
            <v>342690</v>
          </cell>
          <cell r="AI46">
            <v>0</v>
          </cell>
          <cell r="AJ46">
            <v>0</v>
          </cell>
          <cell r="AK46">
            <v>0</v>
          </cell>
          <cell r="AL46">
            <v>1831958</v>
          </cell>
          <cell r="AM46">
            <v>0</v>
          </cell>
          <cell r="AN46">
            <v>0</v>
          </cell>
          <cell r="AO46" t="b">
            <v>0</v>
          </cell>
          <cell r="AP46">
            <v>0</v>
          </cell>
          <cell r="AQ46">
            <v>0</v>
          </cell>
          <cell r="AR46">
            <v>3500000</v>
          </cell>
          <cell r="AS46">
            <v>0</v>
          </cell>
          <cell r="AT46">
            <v>0</v>
          </cell>
          <cell r="AU46">
            <v>148499</v>
          </cell>
          <cell r="AV46">
            <v>22846</v>
          </cell>
          <cell r="AW46">
            <v>8524052</v>
          </cell>
          <cell r="AX46">
            <v>596684</v>
          </cell>
          <cell r="AY46">
            <v>0</v>
          </cell>
          <cell r="AZ46">
            <v>138900</v>
          </cell>
          <cell r="BA46">
            <v>7617123</v>
          </cell>
          <cell r="BB46">
            <v>926000</v>
          </cell>
          <cell r="BC46">
            <v>1.35</v>
          </cell>
          <cell r="BD46">
            <v>324100</v>
          </cell>
          <cell r="BE46">
            <v>1250100</v>
          </cell>
          <cell r="BF46">
            <v>6367023</v>
          </cell>
          <cell r="BG46">
            <v>1767749</v>
          </cell>
          <cell r="BH46">
            <v>5988274</v>
          </cell>
          <cell r="BI46">
            <v>0</v>
          </cell>
          <cell r="BJ46">
            <v>0</v>
          </cell>
          <cell r="BK46">
            <v>120000</v>
          </cell>
          <cell r="BL46">
            <v>0</v>
          </cell>
          <cell r="BM46">
            <v>5868274</v>
          </cell>
          <cell r="BN46" t="b">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F46">
            <v>0</v>
          </cell>
          <cell r="CG46">
            <v>0</v>
          </cell>
          <cell r="CH46" t="str">
            <v>DECEMBRIE</v>
          </cell>
          <cell r="CI46" t="str">
            <v>I</v>
          </cell>
          <cell r="CJ46">
            <v>0</v>
          </cell>
          <cell r="CK46" t="b">
            <v>0</v>
          </cell>
          <cell r="CL46">
            <v>0</v>
          </cell>
          <cell r="CM46">
            <v>0</v>
          </cell>
          <cell r="CN46">
            <v>0</v>
          </cell>
          <cell r="CO46">
            <v>0</v>
          </cell>
          <cell r="CP46" t="str">
            <v>N</v>
          </cell>
          <cell r="CQ46" t="str">
            <v>N</v>
          </cell>
          <cell r="CR46" t="b">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t="b">
            <v>0</v>
          </cell>
          <cell r="DO46" t="b">
            <v>0</v>
          </cell>
          <cell r="DP46" t="b">
            <v>0</v>
          </cell>
          <cell r="DQ46" t="b">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t="b">
            <v>0</v>
          </cell>
          <cell r="ET46">
            <v>0</v>
          </cell>
          <cell r="EU46">
            <v>0</v>
          </cell>
          <cell r="EV46">
            <v>0</v>
          </cell>
        </row>
        <row r="47">
          <cell r="A47">
            <v>104</v>
          </cell>
          <cell r="B47" t="str">
            <v>1660811020044</v>
          </cell>
          <cell r="C47" t="str">
            <v>ESTE</v>
          </cell>
          <cell r="D47" t="str">
            <v>FRENTESCU LAURIAN</v>
          </cell>
          <cell r="E47" t="str">
            <v>FRENTESCU</v>
          </cell>
          <cell r="F47" t="str">
            <v>LAURIAN</v>
          </cell>
          <cell r="G47" t="str">
            <v>sef serviciu</v>
          </cell>
          <cell r="H47">
            <v>0</v>
          </cell>
          <cell r="I47">
            <v>3905000</v>
          </cell>
          <cell r="J47">
            <v>5056975</v>
          </cell>
          <cell r="K47">
            <v>5056975</v>
          </cell>
          <cell r="L47">
            <v>1151975</v>
          </cell>
          <cell r="M47">
            <v>1151975</v>
          </cell>
          <cell r="N47">
            <v>0</v>
          </cell>
          <cell r="O47">
            <v>0</v>
          </cell>
          <cell r="P47">
            <v>0</v>
          </cell>
          <cell r="Q47">
            <v>144</v>
          </cell>
          <cell r="R47">
            <v>144</v>
          </cell>
          <cell r="S47">
            <v>0</v>
          </cell>
          <cell r="T47">
            <v>0</v>
          </cell>
          <cell r="U47">
            <v>0</v>
          </cell>
          <cell r="V47">
            <v>0</v>
          </cell>
          <cell r="W47">
            <v>0</v>
          </cell>
          <cell r="X47">
            <v>0</v>
          </cell>
          <cell r="Y47">
            <v>0</v>
          </cell>
          <cell r="Z47">
            <v>15</v>
          </cell>
          <cell r="AA47">
            <v>758546</v>
          </cell>
          <cell r="AB47">
            <v>758546</v>
          </cell>
          <cell r="AC47">
            <v>0</v>
          </cell>
          <cell r="AD47">
            <v>0</v>
          </cell>
          <cell r="AE47">
            <v>0</v>
          </cell>
          <cell r="AF47">
            <v>0</v>
          </cell>
          <cell r="AG47">
            <v>0</v>
          </cell>
          <cell r="AH47">
            <v>0</v>
          </cell>
          <cell r="AI47">
            <v>0</v>
          </cell>
          <cell r="AJ47">
            <v>0</v>
          </cell>
          <cell r="AK47">
            <v>0</v>
          </cell>
          <cell r="AL47">
            <v>4246512</v>
          </cell>
          <cell r="AM47">
            <v>0</v>
          </cell>
          <cell r="AN47">
            <v>0</v>
          </cell>
          <cell r="AO47" t="b">
            <v>0</v>
          </cell>
          <cell r="AP47">
            <v>0</v>
          </cell>
          <cell r="AQ47">
            <v>0</v>
          </cell>
          <cell r="AR47">
            <v>3500000</v>
          </cell>
          <cell r="AS47">
            <v>0</v>
          </cell>
          <cell r="AT47">
            <v>0</v>
          </cell>
          <cell r="AU47">
            <v>290776</v>
          </cell>
          <cell r="AV47">
            <v>50570</v>
          </cell>
          <cell r="AW47">
            <v>13562033</v>
          </cell>
          <cell r="AX47">
            <v>949342</v>
          </cell>
          <cell r="AY47">
            <v>0</v>
          </cell>
          <cell r="AZ47">
            <v>138900</v>
          </cell>
          <cell r="BA47">
            <v>12132445</v>
          </cell>
          <cell r="BB47">
            <v>926000</v>
          </cell>
          <cell r="BC47">
            <v>1</v>
          </cell>
          <cell r="BD47">
            <v>0</v>
          </cell>
          <cell r="BE47">
            <v>926000</v>
          </cell>
          <cell r="BF47">
            <v>11206445</v>
          </cell>
          <cell r="BG47">
            <v>3703518</v>
          </cell>
          <cell r="BH47">
            <v>8567827</v>
          </cell>
          <cell r="BI47">
            <v>0</v>
          </cell>
          <cell r="BJ47">
            <v>0</v>
          </cell>
          <cell r="BK47">
            <v>0</v>
          </cell>
          <cell r="BL47">
            <v>0</v>
          </cell>
          <cell r="BM47">
            <v>8528777</v>
          </cell>
          <cell r="BN47" t="b">
            <v>1</v>
          </cell>
          <cell r="BO47">
            <v>39050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F47">
            <v>0</v>
          </cell>
          <cell r="CG47">
            <v>0</v>
          </cell>
          <cell r="CH47" t="str">
            <v>DECEMBRIE</v>
          </cell>
          <cell r="CI47" t="str">
            <v>I</v>
          </cell>
          <cell r="CJ47">
            <v>0</v>
          </cell>
          <cell r="CK47" t="b">
            <v>0</v>
          </cell>
          <cell r="CL47">
            <v>0</v>
          </cell>
          <cell r="CM47">
            <v>0</v>
          </cell>
          <cell r="CN47">
            <v>0</v>
          </cell>
          <cell r="CO47">
            <v>0</v>
          </cell>
          <cell r="CP47" t="str">
            <v>N</v>
          </cell>
          <cell r="CQ47" t="str">
            <v>N</v>
          </cell>
          <cell r="CR47" t="b">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t="b">
            <v>0</v>
          </cell>
          <cell r="DO47" t="b">
            <v>0</v>
          </cell>
          <cell r="DP47" t="b">
            <v>0</v>
          </cell>
          <cell r="DQ47" t="b">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t="b">
            <v>0</v>
          </cell>
          <cell r="ET47">
            <v>0</v>
          </cell>
          <cell r="EU47">
            <v>0</v>
          </cell>
          <cell r="EV47">
            <v>0</v>
          </cell>
        </row>
        <row r="48">
          <cell r="A48">
            <v>107</v>
          </cell>
          <cell r="B48" t="str">
            <v>2720617020022</v>
          </cell>
          <cell r="C48" t="str">
            <v>ESTE</v>
          </cell>
          <cell r="D48" t="str">
            <v>BUPTEA LIVIA</v>
          </cell>
          <cell r="E48" t="str">
            <v>BUPTEA</v>
          </cell>
          <cell r="F48" t="str">
            <v>LIVIA</v>
          </cell>
          <cell r="G48" t="str">
            <v>consilier jurid</v>
          </cell>
          <cell r="H48">
            <v>0</v>
          </cell>
          <cell r="I48">
            <v>3905000</v>
          </cell>
          <cell r="J48">
            <v>3905000</v>
          </cell>
          <cell r="K48">
            <v>3905000</v>
          </cell>
          <cell r="L48">
            <v>0</v>
          </cell>
          <cell r="M48">
            <v>0</v>
          </cell>
          <cell r="N48">
            <v>0</v>
          </cell>
          <cell r="O48">
            <v>0</v>
          </cell>
          <cell r="P48">
            <v>0</v>
          </cell>
          <cell r="Q48">
            <v>144</v>
          </cell>
          <cell r="R48">
            <v>144</v>
          </cell>
          <cell r="S48">
            <v>0</v>
          </cell>
          <cell r="T48">
            <v>0</v>
          </cell>
          <cell r="U48">
            <v>0</v>
          </cell>
          <cell r="V48">
            <v>0</v>
          </cell>
          <cell r="W48">
            <v>0</v>
          </cell>
          <cell r="X48">
            <v>0</v>
          </cell>
          <cell r="Y48">
            <v>0</v>
          </cell>
          <cell r="Z48">
            <v>5</v>
          </cell>
          <cell r="AA48">
            <v>195250</v>
          </cell>
          <cell r="AB48">
            <v>195250</v>
          </cell>
          <cell r="AC48">
            <v>0</v>
          </cell>
          <cell r="AD48">
            <v>0</v>
          </cell>
          <cell r="AE48">
            <v>0</v>
          </cell>
          <cell r="AF48">
            <v>0</v>
          </cell>
          <cell r="AG48">
            <v>0</v>
          </cell>
          <cell r="AH48">
            <v>0</v>
          </cell>
          <cell r="AI48">
            <v>0</v>
          </cell>
          <cell r="AJ48">
            <v>0</v>
          </cell>
          <cell r="AK48">
            <v>0</v>
          </cell>
          <cell r="AL48">
            <v>3297918</v>
          </cell>
          <cell r="AM48">
            <v>0</v>
          </cell>
          <cell r="AN48">
            <v>0</v>
          </cell>
          <cell r="AO48" t="b">
            <v>0</v>
          </cell>
          <cell r="AP48">
            <v>0</v>
          </cell>
          <cell r="AQ48">
            <v>0</v>
          </cell>
          <cell r="AR48">
            <v>3500000</v>
          </cell>
          <cell r="AS48">
            <v>0</v>
          </cell>
          <cell r="AT48">
            <v>0</v>
          </cell>
          <cell r="AU48">
            <v>205012</v>
          </cell>
          <cell r="AV48">
            <v>39050</v>
          </cell>
          <cell r="AW48">
            <v>10898168</v>
          </cell>
          <cell r="AX48">
            <v>762872</v>
          </cell>
          <cell r="AY48">
            <v>0</v>
          </cell>
          <cell r="AZ48">
            <v>138900</v>
          </cell>
          <cell r="BA48">
            <v>9752334</v>
          </cell>
          <cell r="BB48">
            <v>926000</v>
          </cell>
          <cell r="BC48">
            <v>1</v>
          </cell>
          <cell r="BD48">
            <v>0</v>
          </cell>
          <cell r="BE48">
            <v>926000</v>
          </cell>
          <cell r="BF48">
            <v>8826334</v>
          </cell>
          <cell r="BG48">
            <v>2751474</v>
          </cell>
          <cell r="BH48">
            <v>7139760</v>
          </cell>
          <cell r="BI48">
            <v>0</v>
          </cell>
          <cell r="BJ48">
            <v>0</v>
          </cell>
          <cell r="BK48">
            <v>576182</v>
          </cell>
          <cell r="BL48">
            <v>0</v>
          </cell>
          <cell r="BM48">
            <v>6524528</v>
          </cell>
          <cell r="BN48" t="b">
            <v>1</v>
          </cell>
          <cell r="BO48">
            <v>39050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F48">
            <v>0</v>
          </cell>
          <cell r="CG48">
            <v>0</v>
          </cell>
          <cell r="CH48" t="str">
            <v>DECEMBRIE</v>
          </cell>
          <cell r="CI48" t="str">
            <v>I</v>
          </cell>
          <cell r="CJ48">
            <v>0</v>
          </cell>
          <cell r="CK48" t="b">
            <v>0</v>
          </cell>
          <cell r="CL48">
            <v>0</v>
          </cell>
          <cell r="CM48">
            <v>0</v>
          </cell>
          <cell r="CN48">
            <v>0</v>
          </cell>
          <cell r="CO48">
            <v>0</v>
          </cell>
          <cell r="CP48" t="str">
            <v>N</v>
          </cell>
          <cell r="CQ48" t="str">
            <v>N</v>
          </cell>
          <cell r="CR48" t="b">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t="b">
            <v>0</v>
          </cell>
          <cell r="DO48" t="b">
            <v>0</v>
          </cell>
          <cell r="DP48" t="b">
            <v>0</v>
          </cell>
          <cell r="DQ48" t="b">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t="b">
            <v>0</v>
          </cell>
          <cell r="ET48">
            <v>0</v>
          </cell>
          <cell r="EU48">
            <v>0</v>
          </cell>
          <cell r="EV48">
            <v>0</v>
          </cell>
        </row>
        <row r="49">
          <cell r="A49">
            <v>110</v>
          </cell>
          <cell r="B49" t="str">
            <v>2730708020064</v>
          </cell>
          <cell r="C49" t="str">
            <v>ESTE</v>
          </cell>
          <cell r="D49" t="str">
            <v>FAUR CARMEN-CLAUDIA</v>
          </cell>
          <cell r="E49" t="str">
            <v>FAUR</v>
          </cell>
          <cell r="F49" t="str">
            <v>CARMEN-CLAUDIA</v>
          </cell>
          <cell r="G49" t="str">
            <v>consilier jurid</v>
          </cell>
          <cell r="H49">
            <v>0</v>
          </cell>
          <cell r="I49">
            <v>3905000</v>
          </cell>
          <cell r="J49">
            <v>3905000</v>
          </cell>
          <cell r="K49">
            <v>3254167</v>
          </cell>
          <cell r="L49">
            <v>0</v>
          </cell>
          <cell r="M49">
            <v>0</v>
          </cell>
          <cell r="N49">
            <v>0</v>
          </cell>
          <cell r="O49">
            <v>0</v>
          </cell>
          <cell r="P49">
            <v>0</v>
          </cell>
          <cell r="Q49">
            <v>144</v>
          </cell>
          <cell r="R49">
            <v>120</v>
          </cell>
          <cell r="S49">
            <v>0</v>
          </cell>
          <cell r="T49">
            <v>0</v>
          </cell>
          <cell r="U49">
            <v>0</v>
          </cell>
          <cell r="V49">
            <v>0</v>
          </cell>
          <cell r="W49">
            <v>0</v>
          </cell>
          <cell r="X49">
            <v>0</v>
          </cell>
          <cell r="Y49">
            <v>0</v>
          </cell>
          <cell r="Z49">
            <v>10</v>
          </cell>
          <cell r="AA49">
            <v>325417</v>
          </cell>
          <cell r="AB49">
            <v>390500</v>
          </cell>
          <cell r="AC49">
            <v>0</v>
          </cell>
          <cell r="AD49">
            <v>0</v>
          </cell>
          <cell r="AE49">
            <v>0</v>
          </cell>
          <cell r="AF49">
            <v>0</v>
          </cell>
          <cell r="AG49">
            <v>0</v>
          </cell>
          <cell r="AH49">
            <v>0</v>
          </cell>
          <cell r="AI49">
            <v>24</v>
          </cell>
          <cell r="AJ49">
            <v>715917</v>
          </cell>
          <cell r="AK49">
            <v>0</v>
          </cell>
          <cell r="AL49">
            <v>3270189</v>
          </cell>
          <cell r="AM49">
            <v>0</v>
          </cell>
          <cell r="AN49">
            <v>0</v>
          </cell>
          <cell r="AO49" t="b">
            <v>0</v>
          </cell>
          <cell r="AP49">
            <v>0</v>
          </cell>
          <cell r="AQ49">
            <v>0</v>
          </cell>
          <cell r="AR49">
            <v>3500000</v>
          </cell>
          <cell r="AS49">
            <v>0</v>
          </cell>
          <cell r="AT49">
            <v>0</v>
          </cell>
          <cell r="AU49">
            <v>214775</v>
          </cell>
          <cell r="AV49">
            <v>39050</v>
          </cell>
          <cell r="AW49">
            <v>11065690</v>
          </cell>
          <cell r="AX49">
            <v>774598</v>
          </cell>
          <cell r="AY49">
            <v>0</v>
          </cell>
          <cell r="AZ49">
            <v>138900</v>
          </cell>
          <cell r="BA49">
            <v>9898367</v>
          </cell>
          <cell r="BB49">
            <v>926000</v>
          </cell>
          <cell r="BC49">
            <v>1</v>
          </cell>
          <cell r="BD49">
            <v>0</v>
          </cell>
          <cell r="BE49">
            <v>926000</v>
          </cell>
          <cell r="BF49">
            <v>8972367</v>
          </cell>
          <cell r="BG49">
            <v>2809887</v>
          </cell>
          <cell r="BH49">
            <v>7227380</v>
          </cell>
          <cell r="BI49">
            <v>0</v>
          </cell>
          <cell r="BJ49">
            <v>0</v>
          </cell>
          <cell r="BK49">
            <v>0</v>
          </cell>
          <cell r="BL49">
            <v>0</v>
          </cell>
          <cell r="BM49">
            <v>7188330</v>
          </cell>
          <cell r="BN49" t="b">
            <v>1</v>
          </cell>
          <cell r="BO49">
            <v>39050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F49">
            <v>0</v>
          </cell>
          <cell r="CG49">
            <v>0</v>
          </cell>
          <cell r="CH49" t="str">
            <v>DECEMBRIE</v>
          </cell>
          <cell r="CI49" t="str">
            <v>I</v>
          </cell>
          <cell r="CJ49">
            <v>0</v>
          </cell>
          <cell r="CK49" t="b">
            <v>0</v>
          </cell>
          <cell r="CL49">
            <v>0</v>
          </cell>
          <cell r="CM49">
            <v>0</v>
          </cell>
          <cell r="CN49">
            <v>0</v>
          </cell>
          <cell r="CO49">
            <v>0</v>
          </cell>
          <cell r="CP49" t="str">
            <v>N</v>
          </cell>
          <cell r="CQ49" t="str">
            <v>N</v>
          </cell>
          <cell r="CR49" t="b">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t="b">
            <v>0</v>
          </cell>
          <cell r="DO49" t="b">
            <v>0</v>
          </cell>
          <cell r="DP49" t="b">
            <v>0</v>
          </cell>
          <cell r="DQ49" t="b">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t="b">
            <v>0</v>
          </cell>
          <cell r="ET49">
            <v>0</v>
          </cell>
          <cell r="EU49">
            <v>0</v>
          </cell>
          <cell r="EV49">
            <v>0</v>
          </cell>
        </row>
        <row r="50">
          <cell r="A50">
            <v>111</v>
          </cell>
          <cell r="B50" t="str">
            <v>1710423020011</v>
          </cell>
          <cell r="C50" t="str">
            <v>ESTE</v>
          </cell>
          <cell r="D50" t="str">
            <v>FILIP DAN-DUMITRU</v>
          </cell>
          <cell r="E50" t="str">
            <v>FILIP</v>
          </cell>
          <cell r="F50" t="str">
            <v>DAN-DUMITRU</v>
          </cell>
          <cell r="G50" t="str">
            <v>consilier jurid</v>
          </cell>
          <cell r="H50">
            <v>0</v>
          </cell>
          <cell r="I50">
            <v>3905000</v>
          </cell>
          <cell r="J50">
            <v>3905000</v>
          </cell>
          <cell r="K50">
            <v>3471111</v>
          </cell>
          <cell r="L50">
            <v>0</v>
          </cell>
          <cell r="M50">
            <v>0</v>
          </cell>
          <cell r="N50">
            <v>0</v>
          </cell>
          <cell r="O50">
            <v>0</v>
          </cell>
          <cell r="P50">
            <v>0</v>
          </cell>
          <cell r="Q50">
            <v>144</v>
          </cell>
          <cell r="R50">
            <v>128</v>
          </cell>
          <cell r="S50">
            <v>0</v>
          </cell>
          <cell r="T50">
            <v>0</v>
          </cell>
          <cell r="U50">
            <v>0</v>
          </cell>
          <cell r="V50">
            <v>0</v>
          </cell>
          <cell r="W50">
            <v>0</v>
          </cell>
          <cell r="X50">
            <v>0</v>
          </cell>
          <cell r="Y50">
            <v>0</v>
          </cell>
          <cell r="Z50">
            <v>10</v>
          </cell>
          <cell r="AA50">
            <v>347111</v>
          </cell>
          <cell r="AB50">
            <v>390500</v>
          </cell>
          <cell r="AC50">
            <v>0</v>
          </cell>
          <cell r="AD50">
            <v>0</v>
          </cell>
          <cell r="AE50">
            <v>0</v>
          </cell>
          <cell r="AF50">
            <v>0</v>
          </cell>
          <cell r="AG50">
            <v>0</v>
          </cell>
          <cell r="AH50">
            <v>0</v>
          </cell>
          <cell r="AI50">
            <v>16</v>
          </cell>
          <cell r="AJ50">
            <v>477278</v>
          </cell>
          <cell r="AK50">
            <v>0</v>
          </cell>
          <cell r="AL50">
            <v>3251702</v>
          </cell>
          <cell r="AM50">
            <v>0</v>
          </cell>
          <cell r="AN50">
            <v>0</v>
          </cell>
          <cell r="AO50" t="b">
            <v>0</v>
          </cell>
          <cell r="AP50">
            <v>0</v>
          </cell>
          <cell r="AQ50">
            <v>0</v>
          </cell>
          <cell r="AR50">
            <v>3500000</v>
          </cell>
          <cell r="AS50">
            <v>0</v>
          </cell>
          <cell r="AT50">
            <v>0</v>
          </cell>
          <cell r="AU50">
            <v>214775</v>
          </cell>
          <cell r="AV50">
            <v>39050</v>
          </cell>
          <cell r="AW50">
            <v>11047202</v>
          </cell>
          <cell r="AX50">
            <v>773304</v>
          </cell>
          <cell r="AY50">
            <v>0</v>
          </cell>
          <cell r="AZ50">
            <v>138900</v>
          </cell>
          <cell r="BA50">
            <v>9881173</v>
          </cell>
          <cell r="BB50">
            <v>926000</v>
          </cell>
          <cell r="BC50">
            <v>1</v>
          </cell>
          <cell r="BD50">
            <v>0</v>
          </cell>
          <cell r="BE50">
            <v>926000</v>
          </cell>
          <cell r="BF50">
            <v>8955173</v>
          </cell>
          <cell r="BG50">
            <v>2803009</v>
          </cell>
          <cell r="BH50">
            <v>7217064</v>
          </cell>
          <cell r="BI50">
            <v>0</v>
          </cell>
          <cell r="BJ50">
            <v>0</v>
          </cell>
          <cell r="BK50">
            <v>0</v>
          </cell>
          <cell r="BL50">
            <v>0</v>
          </cell>
          <cell r="BM50">
            <v>7178014</v>
          </cell>
          <cell r="BN50" t="b">
            <v>1</v>
          </cell>
          <cell r="BO50">
            <v>39050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F50">
            <v>0</v>
          </cell>
          <cell r="CG50">
            <v>0</v>
          </cell>
          <cell r="CH50" t="str">
            <v>DECEMBRIE</v>
          </cell>
          <cell r="CI50" t="str">
            <v>I</v>
          </cell>
          <cell r="CJ50">
            <v>0</v>
          </cell>
          <cell r="CK50" t="b">
            <v>0</v>
          </cell>
          <cell r="CL50">
            <v>0</v>
          </cell>
          <cell r="CM50">
            <v>0</v>
          </cell>
          <cell r="CN50">
            <v>0</v>
          </cell>
          <cell r="CO50">
            <v>0</v>
          </cell>
          <cell r="CP50" t="str">
            <v>N</v>
          </cell>
          <cell r="CQ50" t="str">
            <v>N</v>
          </cell>
          <cell r="CR50" t="b">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t="b">
            <v>0</v>
          </cell>
          <cell r="DO50" t="b">
            <v>0</v>
          </cell>
          <cell r="DP50" t="b">
            <v>0</v>
          </cell>
          <cell r="DQ50" t="b">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t="b">
            <v>0</v>
          </cell>
          <cell r="ET50">
            <v>0</v>
          </cell>
          <cell r="EU50">
            <v>0</v>
          </cell>
          <cell r="EV50">
            <v>0</v>
          </cell>
        </row>
        <row r="51">
          <cell r="A51">
            <v>112</v>
          </cell>
          <cell r="B51" t="str">
            <v>1711002020030</v>
          </cell>
          <cell r="C51" t="str">
            <v>ESTE</v>
          </cell>
          <cell r="D51" t="str">
            <v>MARTIN IOAN-OVIDIU</v>
          </cell>
          <cell r="E51" t="str">
            <v>MARTIN</v>
          </cell>
          <cell r="F51" t="str">
            <v>IOAN-OVIDIU</v>
          </cell>
          <cell r="G51" t="str">
            <v>consilier jurid</v>
          </cell>
          <cell r="H51">
            <v>0</v>
          </cell>
          <cell r="I51">
            <v>3905000</v>
          </cell>
          <cell r="J51">
            <v>3905000</v>
          </cell>
          <cell r="K51">
            <v>3905000</v>
          </cell>
          <cell r="L51">
            <v>0</v>
          </cell>
          <cell r="M51">
            <v>0</v>
          </cell>
          <cell r="N51">
            <v>0</v>
          </cell>
          <cell r="O51">
            <v>0</v>
          </cell>
          <cell r="P51">
            <v>0</v>
          </cell>
          <cell r="Q51">
            <v>144</v>
          </cell>
          <cell r="R51">
            <v>144</v>
          </cell>
          <cell r="S51">
            <v>0</v>
          </cell>
          <cell r="T51">
            <v>0</v>
          </cell>
          <cell r="U51">
            <v>0</v>
          </cell>
          <cell r="V51">
            <v>0</v>
          </cell>
          <cell r="W51">
            <v>0</v>
          </cell>
          <cell r="X51">
            <v>0</v>
          </cell>
          <cell r="Y51">
            <v>0</v>
          </cell>
          <cell r="Z51">
            <v>10</v>
          </cell>
          <cell r="AA51">
            <v>390500</v>
          </cell>
          <cell r="AB51">
            <v>390500</v>
          </cell>
          <cell r="AC51">
            <v>0</v>
          </cell>
          <cell r="AD51">
            <v>0</v>
          </cell>
          <cell r="AE51">
            <v>0</v>
          </cell>
          <cell r="AF51">
            <v>0</v>
          </cell>
          <cell r="AG51">
            <v>0</v>
          </cell>
          <cell r="AH51">
            <v>0</v>
          </cell>
          <cell r="AI51">
            <v>0</v>
          </cell>
          <cell r="AJ51">
            <v>0</v>
          </cell>
          <cell r="AK51">
            <v>0</v>
          </cell>
          <cell r="AL51">
            <v>3297918</v>
          </cell>
          <cell r="AM51">
            <v>0</v>
          </cell>
          <cell r="AN51">
            <v>0</v>
          </cell>
          <cell r="AO51" t="b">
            <v>0</v>
          </cell>
          <cell r="AP51">
            <v>0</v>
          </cell>
          <cell r="AQ51">
            <v>0</v>
          </cell>
          <cell r="AR51">
            <v>3500000</v>
          </cell>
          <cell r="AS51">
            <v>0</v>
          </cell>
          <cell r="AT51">
            <v>0</v>
          </cell>
          <cell r="AU51">
            <v>214775</v>
          </cell>
          <cell r="AV51">
            <v>39050</v>
          </cell>
          <cell r="AW51">
            <v>11093418</v>
          </cell>
          <cell r="AX51">
            <v>776539</v>
          </cell>
          <cell r="AY51">
            <v>0</v>
          </cell>
          <cell r="AZ51">
            <v>138900</v>
          </cell>
          <cell r="BA51">
            <v>9924154</v>
          </cell>
          <cell r="BB51">
            <v>926000</v>
          </cell>
          <cell r="BC51">
            <v>1.6</v>
          </cell>
          <cell r="BD51">
            <v>555600</v>
          </cell>
          <cell r="BE51">
            <v>1481600</v>
          </cell>
          <cell r="BF51">
            <v>8442554</v>
          </cell>
          <cell r="BG51">
            <v>2597962</v>
          </cell>
          <cell r="BH51">
            <v>7465092</v>
          </cell>
          <cell r="BI51">
            <v>0</v>
          </cell>
          <cell r="BJ51">
            <v>0</v>
          </cell>
          <cell r="BK51">
            <v>350269</v>
          </cell>
          <cell r="BL51">
            <v>0</v>
          </cell>
          <cell r="BM51">
            <v>7075773</v>
          </cell>
          <cell r="BN51" t="b">
            <v>1</v>
          </cell>
          <cell r="BO51">
            <v>39050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F51">
            <v>0</v>
          </cell>
          <cell r="CG51">
            <v>0</v>
          </cell>
          <cell r="CH51" t="str">
            <v>DECEMBRIE</v>
          </cell>
          <cell r="CI51" t="str">
            <v>I</v>
          </cell>
          <cell r="CJ51">
            <v>0</v>
          </cell>
          <cell r="CK51" t="b">
            <v>0</v>
          </cell>
          <cell r="CL51">
            <v>0</v>
          </cell>
          <cell r="CM51">
            <v>0</v>
          </cell>
          <cell r="CN51">
            <v>0</v>
          </cell>
          <cell r="CO51">
            <v>0</v>
          </cell>
          <cell r="CP51" t="str">
            <v>N</v>
          </cell>
          <cell r="CQ51" t="str">
            <v>N</v>
          </cell>
          <cell r="CR51" t="b">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t="b">
            <v>0</v>
          </cell>
          <cell r="DO51" t="b">
            <v>0</v>
          </cell>
          <cell r="DP51" t="b">
            <v>0</v>
          </cell>
          <cell r="DQ51" t="b">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t="b">
            <v>0</v>
          </cell>
          <cell r="ET51">
            <v>0</v>
          </cell>
          <cell r="EU51">
            <v>0</v>
          </cell>
          <cell r="EV51">
            <v>0</v>
          </cell>
        </row>
        <row r="52">
          <cell r="A52">
            <v>106</v>
          </cell>
          <cell r="B52" t="str">
            <v>1650908020027</v>
          </cell>
          <cell r="C52" t="str">
            <v>ESTE</v>
          </cell>
          <cell r="D52" t="str">
            <v>BETEGH LADISLAU</v>
          </cell>
          <cell r="E52" t="str">
            <v>BETEGH</v>
          </cell>
          <cell r="F52" t="str">
            <v>LADISLAU</v>
          </cell>
          <cell r="G52" t="str">
            <v>consilier jurid</v>
          </cell>
          <cell r="H52">
            <v>0</v>
          </cell>
          <cell r="I52">
            <v>3905000</v>
          </cell>
          <cell r="J52">
            <v>4490750</v>
          </cell>
          <cell r="K52">
            <v>3742292</v>
          </cell>
          <cell r="L52">
            <v>0</v>
          </cell>
          <cell r="M52">
            <v>0</v>
          </cell>
          <cell r="N52">
            <v>585750</v>
          </cell>
          <cell r="O52">
            <v>15</v>
          </cell>
          <cell r="P52">
            <v>488125</v>
          </cell>
          <cell r="Q52">
            <v>144</v>
          </cell>
          <cell r="R52">
            <v>120</v>
          </cell>
          <cell r="S52">
            <v>0</v>
          </cell>
          <cell r="T52">
            <v>0</v>
          </cell>
          <cell r="U52">
            <v>0</v>
          </cell>
          <cell r="V52">
            <v>0</v>
          </cell>
          <cell r="W52">
            <v>0</v>
          </cell>
          <cell r="X52">
            <v>0</v>
          </cell>
          <cell r="Y52">
            <v>0</v>
          </cell>
          <cell r="Z52">
            <v>15</v>
          </cell>
          <cell r="AA52">
            <v>561344</v>
          </cell>
          <cell r="AB52">
            <v>673612</v>
          </cell>
          <cell r="AC52">
            <v>0</v>
          </cell>
          <cell r="AD52">
            <v>0</v>
          </cell>
          <cell r="AE52">
            <v>0</v>
          </cell>
          <cell r="AF52">
            <v>0</v>
          </cell>
          <cell r="AG52">
            <v>0</v>
          </cell>
          <cell r="AH52">
            <v>0</v>
          </cell>
          <cell r="AI52">
            <v>0</v>
          </cell>
          <cell r="AJ52">
            <v>0</v>
          </cell>
          <cell r="AK52">
            <v>731618</v>
          </cell>
          <cell r="AL52">
            <v>3739980</v>
          </cell>
          <cell r="AM52">
            <v>0</v>
          </cell>
          <cell r="AN52">
            <v>0</v>
          </cell>
          <cell r="AO52" t="b">
            <v>0</v>
          </cell>
          <cell r="AP52">
            <v>0</v>
          </cell>
          <cell r="AQ52">
            <v>0</v>
          </cell>
          <cell r="AR52">
            <v>3500000</v>
          </cell>
          <cell r="AS52">
            <v>0</v>
          </cell>
          <cell r="AT52">
            <v>0</v>
          </cell>
          <cell r="AU52">
            <v>258218</v>
          </cell>
          <cell r="AV52">
            <v>44908</v>
          </cell>
          <cell r="AW52">
            <v>12275234</v>
          </cell>
          <cell r="AX52">
            <v>808053</v>
          </cell>
          <cell r="AY52">
            <v>0</v>
          </cell>
          <cell r="AZ52">
            <v>138900</v>
          </cell>
          <cell r="BA52">
            <v>11025155</v>
          </cell>
          <cell r="BB52">
            <v>926000</v>
          </cell>
          <cell r="BC52">
            <v>1</v>
          </cell>
          <cell r="BD52">
            <v>0</v>
          </cell>
          <cell r="BE52">
            <v>926000</v>
          </cell>
          <cell r="BF52">
            <v>10099155</v>
          </cell>
          <cell r="BG52">
            <v>3260602</v>
          </cell>
          <cell r="BH52">
            <v>7903453</v>
          </cell>
          <cell r="BI52">
            <v>0</v>
          </cell>
          <cell r="BJ52">
            <v>0</v>
          </cell>
          <cell r="BK52">
            <v>160006</v>
          </cell>
          <cell r="BL52">
            <v>0</v>
          </cell>
          <cell r="BM52">
            <v>7704397</v>
          </cell>
          <cell r="BN52" t="b">
            <v>1</v>
          </cell>
          <cell r="BO52">
            <v>39050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F52">
            <v>0</v>
          </cell>
          <cell r="CG52">
            <v>0</v>
          </cell>
          <cell r="CH52" t="str">
            <v>DECEMBRIE</v>
          </cell>
          <cell r="CI52" t="str">
            <v>I</v>
          </cell>
          <cell r="CJ52">
            <v>0</v>
          </cell>
          <cell r="CK52" t="b">
            <v>0</v>
          </cell>
          <cell r="CL52">
            <v>0</v>
          </cell>
          <cell r="CM52">
            <v>0</v>
          </cell>
          <cell r="CN52">
            <v>0</v>
          </cell>
          <cell r="CO52">
            <v>0</v>
          </cell>
          <cell r="CP52" t="str">
            <v>N</v>
          </cell>
          <cell r="CQ52" t="str">
            <v>N</v>
          </cell>
          <cell r="CR52" t="b">
            <v>0</v>
          </cell>
          <cell r="CS52">
            <v>85</v>
          </cell>
          <cell r="CT52">
            <v>0</v>
          </cell>
          <cell r="CU52">
            <v>24</v>
          </cell>
          <cell r="CV52">
            <v>24</v>
          </cell>
          <cell r="CW52">
            <v>0</v>
          </cell>
          <cell r="CX52">
            <v>0</v>
          </cell>
          <cell r="CY52">
            <v>731618</v>
          </cell>
          <cell r="CZ52">
            <v>0</v>
          </cell>
          <cell r="DA52">
            <v>24</v>
          </cell>
          <cell r="DB52">
            <v>24</v>
          </cell>
          <cell r="DC52">
            <v>0</v>
          </cell>
          <cell r="DD52">
            <v>731618</v>
          </cell>
          <cell r="DE52">
            <v>0</v>
          </cell>
          <cell r="DF52">
            <v>731618</v>
          </cell>
          <cell r="DG52">
            <v>0</v>
          </cell>
          <cell r="DH52">
            <v>0</v>
          </cell>
          <cell r="DI52">
            <v>0</v>
          </cell>
          <cell r="DJ52">
            <v>0</v>
          </cell>
          <cell r="DK52">
            <v>0</v>
          </cell>
          <cell r="DL52">
            <v>0</v>
          </cell>
          <cell r="DM52">
            <v>0</v>
          </cell>
          <cell r="DN52" t="b">
            <v>0</v>
          </cell>
          <cell r="DO52" t="b">
            <v>0</v>
          </cell>
          <cell r="DP52" t="b">
            <v>0</v>
          </cell>
          <cell r="DQ52" t="b">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t="b">
            <v>0</v>
          </cell>
          <cell r="ET52">
            <v>0</v>
          </cell>
          <cell r="EU52">
            <v>0</v>
          </cell>
          <cell r="EV52">
            <v>0</v>
          </cell>
        </row>
        <row r="53">
          <cell r="A53">
            <v>116</v>
          </cell>
          <cell r="B53" t="str">
            <v>1721119024667</v>
          </cell>
          <cell r="C53" t="str">
            <v>ESTE</v>
          </cell>
          <cell r="D53" t="str">
            <v>FAUR IOAN-VALENTIN</v>
          </cell>
          <cell r="E53" t="str">
            <v>FAUR</v>
          </cell>
          <cell r="F53" t="str">
            <v>IOAN-VALENTIN</v>
          </cell>
          <cell r="G53" t="str">
            <v>referent</v>
          </cell>
          <cell r="H53">
            <v>0</v>
          </cell>
          <cell r="I53">
            <v>2377000</v>
          </cell>
          <cell r="J53">
            <v>2377000</v>
          </cell>
          <cell r="K53">
            <v>2377000</v>
          </cell>
          <cell r="L53">
            <v>0</v>
          </cell>
          <cell r="M53">
            <v>0</v>
          </cell>
          <cell r="N53">
            <v>0</v>
          </cell>
          <cell r="O53">
            <v>0</v>
          </cell>
          <cell r="P53">
            <v>0</v>
          </cell>
          <cell r="Q53">
            <v>144</v>
          </cell>
          <cell r="R53">
            <v>144</v>
          </cell>
          <cell r="S53">
            <v>0</v>
          </cell>
          <cell r="T53">
            <v>0</v>
          </cell>
          <cell r="U53">
            <v>0</v>
          </cell>
          <cell r="V53">
            <v>0</v>
          </cell>
          <cell r="W53">
            <v>0</v>
          </cell>
          <cell r="X53">
            <v>0</v>
          </cell>
          <cell r="Y53">
            <v>0</v>
          </cell>
          <cell r="Z53">
            <v>5</v>
          </cell>
          <cell r="AA53">
            <v>118850</v>
          </cell>
          <cell r="AB53">
            <v>118850</v>
          </cell>
          <cell r="AC53">
            <v>0</v>
          </cell>
          <cell r="AD53">
            <v>0</v>
          </cell>
          <cell r="AE53">
            <v>0</v>
          </cell>
          <cell r="AF53">
            <v>0</v>
          </cell>
          <cell r="AG53">
            <v>0</v>
          </cell>
          <cell r="AH53">
            <v>0</v>
          </cell>
          <cell r="AI53">
            <v>0</v>
          </cell>
          <cell r="AJ53">
            <v>0</v>
          </cell>
          <cell r="AK53">
            <v>0</v>
          </cell>
          <cell r="AL53">
            <v>1815965</v>
          </cell>
          <cell r="AM53">
            <v>0</v>
          </cell>
          <cell r="AN53">
            <v>0</v>
          </cell>
          <cell r="AO53" t="b">
            <v>0</v>
          </cell>
          <cell r="AP53">
            <v>0</v>
          </cell>
          <cell r="AQ53">
            <v>0</v>
          </cell>
          <cell r="AR53">
            <v>3500000</v>
          </cell>
          <cell r="AS53">
            <v>0</v>
          </cell>
          <cell r="AT53">
            <v>0</v>
          </cell>
          <cell r="AU53">
            <v>124792</v>
          </cell>
          <cell r="AV53">
            <v>23770</v>
          </cell>
          <cell r="AW53">
            <v>7811815</v>
          </cell>
          <cell r="AX53">
            <v>546827</v>
          </cell>
          <cell r="AY53">
            <v>0</v>
          </cell>
          <cell r="AZ53">
            <v>138900</v>
          </cell>
          <cell r="BA53">
            <v>6977526</v>
          </cell>
          <cell r="BB53">
            <v>926000</v>
          </cell>
          <cell r="BC53">
            <v>1</v>
          </cell>
          <cell r="BD53">
            <v>0</v>
          </cell>
          <cell r="BE53">
            <v>926000</v>
          </cell>
          <cell r="BF53">
            <v>6051526</v>
          </cell>
          <cell r="BG53">
            <v>1641550</v>
          </cell>
          <cell r="BH53">
            <v>5474876</v>
          </cell>
          <cell r="BI53">
            <v>0</v>
          </cell>
          <cell r="BJ53">
            <v>0</v>
          </cell>
          <cell r="BK53">
            <v>326928</v>
          </cell>
          <cell r="BL53">
            <v>0</v>
          </cell>
          <cell r="BM53">
            <v>5124178</v>
          </cell>
          <cell r="BN53" t="b">
            <v>1</v>
          </cell>
          <cell r="BO53">
            <v>23770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F53">
            <v>0</v>
          </cell>
          <cell r="CG53">
            <v>0</v>
          </cell>
          <cell r="CH53" t="str">
            <v>DECEMBRIE</v>
          </cell>
          <cell r="CI53" t="str">
            <v>I</v>
          </cell>
          <cell r="CJ53">
            <v>0</v>
          </cell>
          <cell r="CK53" t="b">
            <v>0</v>
          </cell>
          <cell r="CL53">
            <v>0</v>
          </cell>
          <cell r="CM53">
            <v>0</v>
          </cell>
          <cell r="CN53">
            <v>0</v>
          </cell>
          <cell r="CO53">
            <v>0</v>
          </cell>
          <cell r="CP53" t="str">
            <v>N</v>
          </cell>
          <cell r="CQ53" t="str">
            <v>N</v>
          </cell>
          <cell r="CR53" t="b">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t="b">
            <v>0</v>
          </cell>
          <cell r="DO53" t="b">
            <v>0</v>
          </cell>
          <cell r="DP53" t="b">
            <v>0</v>
          </cell>
          <cell r="DQ53" t="b">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t="b">
            <v>0</v>
          </cell>
          <cell r="ET53">
            <v>0</v>
          </cell>
          <cell r="EU53">
            <v>0</v>
          </cell>
          <cell r="EV53">
            <v>0</v>
          </cell>
        </row>
        <row r="54">
          <cell r="A54">
            <v>108</v>
          </cell>
          <cell r="B54" t="str">
            <v>1760604020038</v>
          </cell>
          <cell r="C54" t="str">
            <v>ESTE</v>
          </cell>
          <cell r="D54" t="str">
            <v>BUZESAN FLORIN-SORIN</v>
          </cell>
          <cell r="E54" t="str">
            <v>BUZESAN</v>
          </cell>
          <cell r="F54" t="str">
            <v>FLORIN-SORIN</v>
          </cell>
          <cell r="G54" t="str">
            <v>consilier jurid</v>
          </cell>
          <cell r="H54">
            <v>0</v>
          </cell>
          <cell r="I54">
            <v>3905000</v>
          </cell>
          <cell r="J54">
            <v>3905000</v>
          </cell>
          <cell r="K54">
            <v>3037222</v>
          </cell>
          <cell r="L54">
            <v>0</v>
          </cell>
          <cell r="M54">
            <v>0</v>
          </cell>
          <cell r="N54">
            <v>0</v>
          </cell>
          <cell r="O54">
            <v>0</v>
          </cell>
          <cell r="P54">
            <v>0</v>
          </cell>
          <cell r="Q54">
            <v>144</v>
          </cell>
          <cell r="R54">
            <v>112</v>
          </cell>
          <cell r="S54">
            <v>0</v>
          </cell>
          <cell r="T54">
            <v>0</v>
          </cell>
          <cell r="U54">
            <v>0</v>
          </cell>
          <cell r="V54">
            <v>0</v>
          </cell>
          <cell r="W54">
            <v>0</v>
          </cell>
          <cell r="X54">
            <v>0</v>
          </cell>
          <cell r="Y54">
            <v>0</v>
          </cell>
          <cell r="Z54">
            <v>0</v>
          </cell>
          <cell r="AA54">
            <v>0</v>
          </cell>
          <cell r="AB54">
            <v>0</v>
          </cell>
          <cell r="AC54">
            <v>0</v>
          </cell>
          <cell r="AD54">
            <v>0</v>
          </cell>
          <cell r="AE54">
            <v>0</v>
          </cell>
          <cell r="AF54">
            <v>15</v>
          </cell>
          <cell r="AG54">
            <v>455583</v>
          </cell>
          <cell r="AH54">
            <v>585750</v>
          </cell>
          <cell r="AI54">
            <v>32</v>
          </cell>
          <cell r="AJ54">
            <v>867778</v>
          </cell>
          <cell r="AK54">
            <v>0</v>
          </cell>
          <cell r="AL54">
            <v>2268588</v>
          </cell>
          <cell r="AM54">
            <v>0</v>
          </cell>
          <cell r="AN54">
            <v>0</v>
          </cell>
          <cell r="AO54" t="b">
            <v>0</v>
          </cell>
          <cell r="AP54">
            <v>0</v>
          </cell>
          <cell r="AQ54">
            <v>0</v>
          </cell>
          <cell r="AR54">
            <v>3500000</v>
          </cell>
          <cell r="AS54">
            <v>0</v>
          </cell>
          <cell r="AT54">
            <v>0</v>
          </cell>
          <cell r="AU54">
            <v>224538</v>
          </cell>
          <cell r="AV54">
            <v>39050</v>
          </cell>
          <cell r="AW54">
            <v>10129171</v>
          </cell>
          <cell r="AX54">
            <v>709042</v>
          </cell>
          <cell r="AY54">
            <v>0</v>
          </cell>
          <cell r="AZ54">
            <v>138900</v>
          </cell>
          <cell r="BA54">
            <v>9017641</v>
          </cell>
          <cell r="BB54">
            <v>926000</v>
          </cell>
          <cell r="BC54">
            <v>1</v>
          </cell>
          <cell r="BD54">
            <v>0</v>
          </cell>
          <cell r="BE54">
            <v>926000</v>
          </cell>
          <cell r="BF54">
            <v>8091641</v>
          </cell>
          <cell r="BG54">
            <v>2457596</v>
          </cell>
          <cell r="BH54">
            <v>6698945</v>
          </cell>
          <cell r="BI54">
            <v>0</v>
          </cell>
          <cell r="BJ54">
            <v>0</v>
          </cell>
          <cell r="BK54">
            <v>0</v>
          </cell>
          <cell r="BL54">
            <v>0</v>
          </cell>
          <cell r="BM54">
            <v>6659895</v>
          </cell>
          <cell r="BN54" t="b">
            <v>1</v>
          </cell>
          <cell r="BO54">
            <v>39050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F54">
            <v>0</v>
          </cell>
          <cell r="CG54">
            <v>0</v>
          </cell>
          <cell r="CH54" t="str">
            <v>DECEMBRIE</v>
          </cell>
          <cell r="CI54" t="str">
            <v>I</v>
          </cell>
          <cell r="CJ54">
            <v>0</v>
          </cell>
          <cell r="CK54" t="b">
            <v>0</v>
          </cell>
          <cell r="CL54">
            <v>0</v>
          </cell>
          <cell r="CM54">
            <v>0</v>
          </cell>
          <cell r="CN54">
            <v>0</v>
          </cell>
          <cell r="CO54">
            <v>0</v>
          </cell>
          <cell r="CP54" t="str">
            <v>N</v>
          </cell>
          <cell r="CQ54" t="str">
            <v>N</v>
          </cell>
          <cell r="CR54" t="b">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t="b">
            <v>0</v>
          </cell>
          <cell r="DO54" t="b">
            <v>0</v>
          </cell>
          <cell r="DP54" t="b">
            <v>0</v>
          </cell>
          <cell r="DQ54" t="b">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t="b">
            <v>0</v>
          </cell>
          <cell r="ET54">
            <v>0</v>
          </cell>
          <cell r="EU54">
            <v>0</v>
          </cell>
          <cell r="EV54">
            <v>0</v>
          </cell>
        </row>
        <row r="55">
          <cell r="A55">
            <v>117</v>
          </cell>
          <cell r="B55" t="str">
            <v>2480625020049</v>
          </cell>
          <cell r="C55" t="str">
            <v>ESTE</v>
          </cell>
          <cell r="D55" t="str">
            <v>NAGY ETELCA-ELISABETA</v>
          </cell>
          <cell r="E55" t="str">
            <v>NAGY</v>
          </cell>
          <cell r="F55" t="str">
            <v>ETELCA-ELISABETA</v>
          </cell>
          <cell r="G55" t="str">
            <v>director</v>
          </cell>
          <cell r="H55">
            <v>0</v>
          </cell>
          <cell r="I55">
            <v>4358000</v>
          </cell>
          <cell r="J55">
            <v>7475785</v>
          </cell>
          <cell r="K55">
            <v>7475785</v>
          </cell>
          <cell r="L55">
            <v>2142683</v>
          </cell>
          <cell r="M55">
            <v>2142683</v>
          </cell>
          <cell r="N55">
            <v>975102</v>
          </cell>
          <cell r="O55">
            <v>15</v>
          </cell>
          <cell r="P55">
            <v>975102</v>
          </cell>
          <cell r="Q55">
            <v>144</v>
          </cell>
          <cell r="R55">
            <v>144</v>
          </cell>
          <cell r="S55">
            <v>0</v>
          </cell>
          <cell r="T55">
            <v>0</v>
          </cell>
          <cell r="U55">
            <v>0</v>
          </cell>
          <cell r="V55">
            <v>0</v>
          </cell>
          <cell r="W55">
            <v>0</v>
          </cell>
          <cell r="X55">
            <v>0</v>
          </cell>
          <cell r="Y55">
            <v>0</v>
          </cell>
          <cell r="Z55">
            <v>25</v>
          </cell>
          <cell r="AA55">
            <v>1868946</v>
          </cell>
          <cell r="AB55">
            <v>1868946</v>
          </cell>
          <cell r="AC55">
            <v>10</v>
          </cell>
          <cell r="AD55">
            <v>747578</v>
          </cell>
          <cell r="AE55">
            <v>747578</v>
          </cell>
          <cell r="AF55">
            <v>0</v>
          </cell>
          <cell r="AG55">
            <v>0</v>
          </cell>
          <cell r="AH55">
            <v>0</v>
          </cell>
          <cell r="AI55">
            <v>0</v>
          </cell>
          <cell r="AJ55">
            <v>0</v>
          </cell>
          <cell r="AK55">
            <v>0</v>
          </cell>
          <cell r="AL55">
            <v>6313482</v>
          </cell>
          <cell r="AM55">
            <v>0</v>
          </cell>
          <cell r="AN55">
            <v>0</v>
          </cell>
          <cell r="AO55" t="b">
            <v>0</v>
          </cell>
          <cell r="AP55">
            <v>0</v>
          </cell>
          <cell r="AQ55">
            <v>0</v>
          </cell>
          <cell r="AR55">
            <v>3500000</v>
          </cell>
          <cell r="AS55">
            <v>0</v>
          </cell>
          <cell r="AT55">
            <v>0</v>
          </cell>
          <cell r="AU55">
            <v>504615</v>
          </cell>
          <cell r="AV55">
            <v>74758</v>
          </cell>
          <cell r="AW55">
            <v>19905791</v>
          </cell>
          <cell r="AX55">
            <v>1393405</v>
          </cell>
          <cell r="AY55">
            <v>0</v>
          </cell>
          <cell r="AZ55">
            <v>138900</v>
          </cell>
          <cell r="BA55">
            <v>17794113</v>
          </cell>
          <cell r="BB55">
            <v>926000</v>
          </cell>
          <cell r="BC55">
            <v>1</v>
          </cell>
          <cell r="BD55">
            <v>0</v>
          </cell>
          <cell r="BE55">
            <v>926000</v>
          </cell>
          <cell r="BF55">
            <v>16868113</v>
          </cell>
          <cell r="BG55">
            <v>5968185</v>
          </cell>
          <cell r="BH55">
            <v>11964828</v>
          </cell>
          <cell r="BI55">
            <v>0</v>
          </cell>
          <cell r="BJ55">
            <v>0</v>
          </cell>
          <cell r="BK55">
            <v>0</v>
          </cell>
          <cell r="BL55">
            <v>0</v>
          </cell>
          <cell r="BM55">
            <v>11921248</v>
          </cell>
          <cell r="BN55" t="b">
            <v>1</v>
          </cell>
          <cell r="BO55">
            <v>43580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t="str">
            <v>N</v>
          </cell>
          <cell r="CF55">
            <v>0</v>
          </cell>
          <cell r="CG55">
            <v>0</v>
          </cell>
          <cell r="CH55" t="str">
            <v>DECEMBRIE</v>
          </cell>
          <cell r="CI55" t="str">
            <v>IA</v>
          </cell>
          <cell r="CJ55">
            <v>0</v>
          </cell>
          <cell r="CK55" t="b">
            <v>0</v>
          </cell>
          <cell r="CL55">
            <v>0</v>
          </cell>
          <cell r="CM55">
            <v>0</v>
          </cell>
          <cell r="CN55">
            <v>0</v>
          </cell>
          <cell r="CO55">
            <v>0</v>
          </cell>
          <cell r="CP55" t="str">
            <v>N</v>
          </cell>
          <cell r="CQ55" t="str">
            <v>N</v>
          </cell>
          <cell r="CR55" t="b">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t="b">
            <v>0</v>
          </cell>
          <cell r="DO55" t="b">
            <v>0</v>
          </cell>
          <cell r="DP55" t="b">
            <v>0</v>
          </cell>
          <cell r="DQ55" t="b">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t="b">
            <v>0</v>
          </cell>
          <cell r="ET55">
            <v>0</v>
          </cell>
          <cell r="EU55">
            <v>0</v>
          </cell>
          <cell r="EV55">
            <v>0</v>
          </cell>
        </row>
        <row r="56">
          <cell r="A56">
            <v>113</v>
          </cell>
          <cell r="B56" t="str">
            <v>2710523022627</v>
          </cell>
          <cell r="C56" t="str">
            <v>ESTE</v>
          </cell>
          <cell r="D56" t="str">
            <v>BULBOACA LUCIA-ELENA</v>
          </cell>
          <cell r="E56" t="str">
            <v>BULBOACA</v>
          </cell>
          <cell r="F56" t="str">
            <v>LUCIA-ELENA</v>
          </cell>
          <cell r="G56" t="str">
            <v>referent</v>
          </cell>
          <cell r="H56">
            <v>0</v>
          </cell>
          <cell r="I56">
            <v>1448000</v>
          </cell>
          <cell r="J56">
            <v>1448000</v>
          </cell>
          <cell r="K56">
            <v>1448000</v>
          </cell>
          <cell r="L56">
            <v>0</v>
          </cell>
          <cell r="M56">
            <v>0</v>
          </cell>
          <cell r="N56">
            <v>0</v>
          </cell>
          <cell r="O56">
            <v>0</v>
          </cell>
          <cell r="P56">
            <v>0</v>
          </cell>
          <cell r="Q56">
            <v>144</v>
          </cell>
          <cell r="R56">
            <v>144</v>
          </cell>
          <cell r="S56">
            <v>0</v>
          </cell>
          <cell r="T56">
            <v>0</v>
          </cell>
          <cell r="U56">
            <v>0</v>
          </cell>
          <cell r="V56">
            <v>0</v>
          </cell>
          <cell r="W56">
            <v>0</v>
          </cell>
          <cell r="X56">
            <v>0</v>
          </cell>
          <cell r="Y56">
            <v>0</v>
          </cell>
          <cell r="Z56">
            <v>15</v>
          </cell>
          <cell r="AA56">
            <v>217200</v>
          </cell>
          <cell r="AB56">
            <v>217200</v>
          </cell>
          <cell r="AC56">
            <v>10</v>
          </cell>
          <cell r="AD56">
            <v>144800</v>
          </cell>
          <cell r="AE56">
            <v>144800</v>
          </cell>
          <cell r="AF56">
            <v>15</v>
          </cell>
          <cell r="AG56">
            <v>217200</v>
          </cell>
          <cell r="AH56">
            <v>217200</v>
          </cell>
          <cell r="AI56">
            <v>0</v>
          </cell>
          <cell r="AJ56">
            <v>0</v>
          </cell>
          <cell r="AK56">
            <v>0</v>
          </cell>
          <cell r="AL56">
            <v>1240428</v>
          </cell>
          <cell r="AM56">
            <v>0</v>
          </cell>
          <cell r="AN56">
            <v>0</v>
          </cell>
          <cell r="AO56" t="b">
            <v>0</v>
          </cell>
          <cell r="AP56">
            <v>0</v>
          </cell>
          <cell r="AQ56">
            <v>0</v>
          </cell>
          <cell r="AR56">
            <v>3500000</v>
          </cell>
          <cell r="AS56">
            <v>0</v>
          </cell>
          <cell r="AT56">
            <v>0</v>
          </cell>
          <cell r="AU56">
            <v>101360</v>
          </cell>
          <cell r="AV56">
            <v>14480</v>
          </cell>
          <cell r="AW56">
            <v>6767628</v>
          </cell>
          <cell r="AX56">
            <v>473734</v>
          </cell>
          <cell r="AY56">
            <v>0</v>
          </cell>
          <cell r="AZ56">
            <v>138900</v>
          </cell>
          <cell r="BA56">
            <v>6039154</v>
          </cell>
          <cell r="BB56">
            <v>926000</v>
          </cell>
          <cell r="BC56">
            <v>1</v>
          </cell>
          <cell r="BD56">
            <v>0</v>
          </cell>
          <cell r="BE56">
            <v>926000</v>
          </cell>
          <cell r="BF56">
            <v>5113154</v>
          </cell>
          <cell r="BG56">
            <v>1306512</v>
          </cell>
          <cell r="BH56">
            <v>4871542</v>
          </cell>
          <cell r="BI56">
            <v>0</v>
          </cell>
          <cell r="BJ56">
            <v>0</v>
          </cell>
          <cell r="BK56">
            <v>0</v>
          </cell>
          <cell r="BL56">
            <v>0</v>
          </cell>
          <cell r="BM56">
            <v>4857062</v>
          </cell>
          <cell r="BN56" t="b">
            <v>1</v>
          </cell>
          <cell r="BO56">
            <v>14480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F56">
            <v>0</v>
          </cell>
          <cell r="CG56">
            <v>0</v>
          </cell>
          <cell r="CH56" t="str">
            <v>DECEMBRIE</v>
          </cell>
          <cell r="CI56" t="str">
            <v>IA</v>
          </cell>
          <cell r="CJ56">
            <v>0</v>
          </cell>
          <cell r="CK56" t="b">
            <v>0</v>
          </cell>
          <cell r="CL56">
            <v>0</v>
          </cell>
          <cell r="CM56">
            <v>0</v>
          </cell>
          <cell r="CN56">
            <v>0</v>
          </cell>
          <cell r="CO56">
            <v>0</v>
          </cell>
          <cell r="CP56" t="str">
            <v>N</v>
          </cell>
          <cell r="CQ56" t="str">
            <v>N</v>
          </cell>
          <cell r="CR56" t="b">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t="b">
            <v>0</v>
          </cell>
          <cell r="DO56" t="b">
            <v>0</v>
          </cell>
          <cell r="DP56" t="b">
            <v>0</v>
          </cell>
          <cell r="DQ56" t="b">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t="b">
            <v>0</v>
          </cell>
          <cell r="ET56">
            <v>0</v>
          </cell>
          <cell r="EU56">
            <v>0</v>
          </cell>
          <cell r="EV56">
            <v>0</v>
          </cell>
        </row>
        <row r="57">
          <cell r="A57">
            <v>118</v>
          </cell>
          <cell r="B57" t="str">
            <v>2620115020030</v>
          </cell>
          <cell r="C57" t="str">
            <v>ESTE</v>
          </cell>
          <cell r="D57" t="str">
            <v>POPA ELENA</v>
          </cell>
          <cell r="E57" t="str">
            <v>POPA</v>
          </cell>
          <cell r="F57" t="str">
            <v>ELENA</v>
          </cell>
          <cell r="G57" t="str">
            <v>sef serviciu</v>
          </cell>
          <cell r="H57">
            <v>0</v>
          </cell>
          <cell r="I57">
            <v>3905000</v>
          </cell>
          <cell r="J57">
            <v>5815521</v>
          </cell>
          <cell r="K57">
            <v>5815521</v>
          </cell>
          <cell r="L57">
            <v>1151975</v>
          </cell>
          <cell r="M57">
            <v>1151975</v>
          </cell>
          <cell r="N57">
            <v>758546</v>
          </cell>
          <cell r="O57">
            <v>15</v>
          </cell>
          <cell r="P57">
            <v>758546</v>
          </cell>
          <cell r="Q57">
            <v>144</v>
          </cell>
          <cell r="R57">
            <v>144</v>
          </cell>
          <cell r="S57">
            <v>0</v>
          </cell>
          <cell r="T57">
            <v>0</v>
          </cell>
          <cell r="U57">
            <v>0</v>
          </cell>
          <cell r="V57">
            <v>0</v>
          </cell>
          <cell r="W57">
            <v>0</v>
          </cell>
          <cell r="X57">
            <v>0</v>
          </cell>
          <cell r="Y57">
            <v>0</v>
          </cell>
          <cell r="Z57">
            <v>15</v>
          </cell>
          <cell r="AA57">
            <v>872328</v>
          </cell>
          <cell r="AB57">
            <v>872328</v>
          </cell>
          <cell r="AC57">
            <v>10</v>
          </cell>
          <cell r="AD57">
            <v>581552</v>
          </cell>
          <cell r="AE57">
            <v>581552</v>
          </cell>
          <cell r="AF57">
            <v>0</v>
          </cell>
          <cell r="AG57">
            <v>0</v>
          </cell>
          <cell r="AH57">
            <v>0</v>
          </cell>
          <cell r="AI57">
            <v>0</v>
          </cell>
          <cell r="AJ57">
            <v>0</v>
          </cell>
          <cell r="AK57">
            <v>0</v>
          </cell>
          <cell r="AL57">
            <v>4091119</v>
          </cell>
          <cell r="AM57">
            <v>0</v>
          </cell>
          <cell r="AN57">
            <v>0</v>
          </cell>
          <cell r="AO57" t="b">
            <v>0</v>
          </cell>
          <cell r="AP57">
            <v>0</v>
          </cell>
          <cell r="AQ57">
            <v>0</v>
          </cell>
          <cell r="AR57">
            <v>3500000</v>
          </cell>
          <cell r="AS57">
            <v>0</v>
          </cell>
          <cell r="AT57">
            <v>0</v>
          </cell>
          <cell r="AU57">
            <v>363470</v>
          </cell>
          <cell r="AV57">
            <v>58155</v>
          </cell>
          <cell r="AW57">
            <v>14860520</v>
          </cell>
          <cell r="AX57">
            <v>1040236</v>
          </cell>
          <cell r="AY57">
            <v>0</v>
          </cell>
          <cell r="AZ57">
            <v>138900</v>
          </cell>
          <cell r="BA57">
            <v>13259759</v>
          </cell>
          <cell r="BB57">
            <v>926000</v>
          </cell>
          <cell r="BC57">
            <v>1.35</v>
          </cell>
          <cell r="BD57">
            <v>324100</v>
          </cell>
          <cell r="BE57">
            <v>1250100</v>
          </cell>
          <cell r="BF57">
            <v>12009659</v>
          </cell>
          <cell r="BG57">
            <v>4024804</v>
          </cell>
          <cell r="BH57">
            <v>9373855</v>
          </cell>
          <cell r="BI57">
            <v>0</v>
          </cell>
          <cell r="BJ57">
            <v>0</v>
          </cell>
          <cell r="BK57">
            <v>50000</v>
          </cell>
          <cell r="BL57">
            <v>0</v>
          </cell>
          <cell r="BM57">
            <v>9284805</v>
          </cell>
          <cell r="BN57" t="b">
            <v>1</v>
          </cell>
          <cell r="BO57">
            <v>39050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F57">
            <v>0</v>
          </cell>
          <cell r="CG57">
            <v>0</v>
          </cell>
          <cell r="CH57" t="str">
            <v>DECEMBRIE</v>
          </cell>
          <cell r="CI57" t="str">
            <v>I</v>
          </cell>
          <cell r="CJ57">
            <v>0</v>
          </cell>
          <cell r="CK57" t="b">
            <v>0</v>
          </cell>
          <cell r="CL57">
            <v>0</v>
          </cell>
          <cell r="CM57">
            <v>0</v>
          </cell>
          <cell r="CN57">
            <v>0</v>
          </cell>
          <cell r="CO57">
            <v>0</v>
          </cell>
          <cell r="CP57" t="str">
            <v>N</v>
          </cell>
          <cell r="CQ57" t="str">
            <v>N</v>
          </cell>
          <cell r="CR57" t="b">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t="b">
            <v>0</v>
          </cell>
          <cell r="DO57" t="b">
            <v>0</v>
          </cell>
          <cell r="DP57" t="b">
            <v>0</v>
          </cell>
          <cell r="DQ57" t="b">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t="b">
            <v>0</v>
          </cell>
          <cell r="ET57">
            <v>0</v>
          </cell>
          <cell r="EU57">
            <v>0</v>
          </cell>
          <cell r="EV57">
            <v>0</v>
          </cell>
        </row>
        <row r="58">
          <cell r="A58">
            <v>120</v>
          </cell>
          <cell r="B58" t="str">
            <v>1730314020046</v>
          </cell>
          <cell r="C58" t="str">
            <v>ESTE</v>
          </cell>
          <cell r="D58" t="str">
            <v>GORBE-BIRTA LADISLAU</v>
          </cell>
          <cell r="E58" t="str">
            <v>GORBE-BIRTA</v>
          </cell>
          <cell r="F58" t="str">
            <v>LADISLAU-ATTILA</v>
          </cell>
          <cell r="G58" t="str">
            <v>consilier jurid</v>
          </cell>
          <cell r="H58">
            <v>0</v>
          </cell>
          <cell r="I58">
            <v>4285833</v>
          </cell>
          <cell r="J58">
            <v>4285833</v>
          </cell>
          <cell r="K58">
            <v>4285833</v>
          </cell>
          <cell r="L58">
            <v>0</v>
          </cell>
          <cell r="M58">
            <v>0</v>
          </cell>
          <cell r="N58">
            <v>0</v>
          </cell>
          <cell r="O58">
            <v>0</v>
          </cell>
          <cell r="P58">
            <v>0</v>
          </cell>
          <cell r="Q58">
            <v>144</v>
          </cell>
          <cell r="R58">
            <v>144</v>
          </cell>
          <cell r="S58">
            <v>0</v>
          </cell>
          <cell r="T58">
            <v>0</v>
          </cell>
          <cell r="U58">
            <v>0</v>
          </cell>
          <cell r="V58">
            <v>0</v>
          </cell>
          <cell r="W58">
            <v>0</v>
          </cell>
          <cell r="X58">
            <v>0</v>
          </cell>
          <cell r="Y58">
            <v>0</v>
          </cell>
          <cell r="Z58">
            <v>5</v>
          </cell>
          <cell r="AA58">
            <v>214292</v>
          </cell>
          <cell r="AB58">
            <v>214292</v>
          </cell>
          <cell r="AC58">
            <v>0</v>
          </cell>
          <cell r="AD58">
            <v>0</v>
          </cell>
          <cell r="AE58">
            <v>0</v>
          </cell>
          <cell r="AF58">
            <v>0</v>
          </cell>
          <cell r="AG58">
            <v>0</v>
          </cell>
          <cell r="AH58">
            <v>0</v>
          </cell>
          <cell r="AI58">
            <v>0</v>
          </cell>
          <cell r="AJ58">
            <v>0</v>
          </cell>
          <cell r="AK58">
            <v>0</v>
          </cell>
          <cell r="AL58">
            <v>3507424</v>
          </cell>
          <cell r="AM58">
            <v>0</v>
          </cell>
          <cell r="AN58">
            <v>0</v>
          </cell>
          <cell r="AO58" t="b">
            <v>0</v>
          </cell>
          <cell r="AP58">
            <v>0</v>
          </cell>
          <cell r="AQ58">
            <v>0</v>
          </cell>
          <cell r="AR58">
            <v>3500000</v>
          </cell>
          <cell r="AS58">
            <v>0</v>
          </cell>
          <cell r="AT58">
            <v>0</v>
          </cell>
          <cell r="AU58">
            <v>225006</v>
          </cell>
          <cell r="AV58">
            <v>42858</v>
          </cell>
          <cell r="AW58">
            <v>11507549</v>
          </cell>
          <cell r="AX58">
            <v>805528</v>
          </cell>
          <cell r="AY58">
            <v>0</v>
          </cell>
          <cell r="AZ58">
            <v>138900</v>
          </cell>
          <cell r="BA58">
            <v>10295257</v>
          </cell>
          <cell r="BB58">
            <v>926000</v>
          </cell>
          <cell r="BC58">
            <v>1</v>
          </cell>
          <cell r="BD58">
            <v>0</v>
          </cell>
          <cell r="BE58">
            <v>926000</v>
          </cell>
          <cell r="BF58">
            <v>9369257</v>
          </cell>
          <cell r="BG58">
            <v>2968643</v>
          </cell>
          <cell r="BH58">
            <v>7465514</v>
          </cell>
          <cell r="BI58">
            <v>0</v>
          </cell>
          <cell r="BJ58">
            <v>0</v>
          </cell>
          <cell r="BK58">
            <v>0</v>
          </cell>
          <cell r="BL58">
            <v>0</v>
          </cell>
          <cell r="BM58">
            <v>7422656</v>
          </cell>
          <cell r="BN58" t="b">
            <v>1</v>
          </cell>
          <cell r="BO58">
            <v>42858</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F58">
            <v>0</v>
          </cell>
          <cell r="CG58">
            <v>0</v>
          </cell>
          <cell r="CH58" t="str">
            <v>DECEMBRIE</v>
          </cell>
          <cell r="CI58" t="str">
            <v>IA</v>
          </cell>
          <cell r="CJ58">
            <v>0</v>
          </cell>
          <cell r="CK58" t="b">
            <v>0</v>
          </cell>
          <cell r="CL58">
            <v>0</v>
          </cell>
          <cell r="CM58">
            <v>0</v>
          </cell>
          <cell r="CN58">
            <v>0</v>
          </cell>
          <cell r="CO58">
            <v>0</v>
          </cell>
          <cell r="CP58" t="str">
            <v>N</v>
          </cell>
          <cell r="CQ58" t="str">
            <v>N</v>
          </cell>
          <cell r="CR58" t="b">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t="b">
            <v>0</v>
          </cell>
          <cell r="DO58" t="b">
            <v>0</v>
          </cell>
          <cell r="DP58" t="b">
            <v>0</v>
          </cell>
          <cell r="DQ58" t="b">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t="b">
            <v>0</v>
          </cell>
          <cell r="ET58">
            <v>0</v>
          </cell>
          <cell r="EU58">
            <v>0</v>
          </cell>
          <cell r="EV58">
            <v>0</v>
          </cell>
        </row>
        <row r="59">
          <cell r="A59">
            <v>124</v>
          </cell>
          <cell r="B59" t="str">
            <v>2560419020012</v>
          </cell>
          <cell r="C59" t="str">
            <v>ESTE</v>
          </cell>
          <cell r="D59" t="str">
            <v>MALITA ADRIANA</v>
          </cell>
          <cell r="E59" t="str">
            <v>MALITA</v>
          </cell>
          <cell r="F59" t="str">
            <v>ADRIANA</v>
          </cell>
          <cell r="G59" t="str">
            <v>inspector</v>
          </cell>
          <cell r="H59">
            <v>0</v>
          </cell>
          <cell r="I59">
            <v>2377000</v>
          </cell>
          <cell r="J59">
            <v>2377000</v>
          </cell>
          <cell r="K59">
            <v>2377000</v>
          </cell>
          <cell r="L59">
            <v>0</v>
          </cell>
          <cell r="M59">
            <v>0</v>
          </cell>
          <cell r="N59">
            <v>0</v>
          </cell>
          <cell r="O59">
            <v>0</v>
          </cell>
          <cell r="P59">
            <v>0</v>
          </cell>
          <cell r="Q59">
            <v>144</v>
          </cell>
          <cell r="R59">
            <v>144</v>
          </cell>
          <cell r="S59">
            <v>0</v>
          </cell>
          <cell r="T59">
            <v>0</v>
          </cell>
          <cell r="U59">
            <v>0</v>
          </cell>
          <cell r="V59">
            <v>0</v>
          </cell>
          <cell r="W59">
            <v>0</v>
          </cell>
          <cell r="X59">
            <v>0</v>
          </cell>
          <cell r="Y59">
            <v>0</v>
          </cell>
          <cell r="Z59">
            <v>25</v>
          </cell>
          <cell r="AA59">
            <v>594250</v>
          </cell>
          <cell r="AB59">
            <v>594250</v>
          </cell>
          <cell r="AC59">
            <v>10</v>
          </cell>
          <cell r="AD59">
            <v>237700</v>
          </cell>
          <cell r="AE59">
            <v>237700</v>
          </cell>
          <cell r="AF59">
            <v>0</v>
          </cell>
          <cell r="AG59">
            <v>0</v>
          </cell>
          <cell r="AH59">
            <v>0</v>
          </cell>
          <cell r="AI59">
            <v>0</v>
          </cell>
          <cell r="AJ59">
            <v>0</v>
          </cell>
          <cell r="AK59">
            <v>0</v>
          </cell>
          <cell r="AL59">
            <v>2007455</v>
          </cell>
          <cell r="AM59">
            <v>0</v>
          </cell>
          <cell r="AN59">
            <v>0</v>
          </cell>
          <cell r="AO59" t="b">
            <v>0</v>
          </cell>
          <cell r="AP59">
            <v>0</v>
          </cell>
          <cell r="AQ59">
            <v>0</v>
          </cell>
          <cell r="AR59">
            <v>3500000</v>
          </cell>
          <cell r="AS59">
            <v>0</v>
          </cell>
          <cell r="AT59">
            <v>0</v>
          </cell>
          <cell r="AU59">
            <v>160448</v>
          </cell>
          <cell r="AV59">
            <v>23770</v>
          </cell>
          <cell r="AW59">
            <v>8716405</v>
          </cell>
          <cell r="AX59">
            <v>610148</v>
          </cell>
          <cell r="AY59">
            <v>0</v>
          </cell>
          <cell r="AZ59">
            <v>138900</v>
          </cell>
          <cell r="BA59">
            <v>7783139</v>
          </cell>
          <cell r="BB59">
            <v>926000</v>
          </cell>
          <cell r="BC59">
            <v>1</v>
          </cell>
          <cell r="BD59">
            <v>0</v>
          </cell>
          <cell r="BE59">
            <v>926000</v>
          </cell>
          <cell r="BF59">
            <v>6857139</v>
          </cell>
          <cell r="BG59">
            <v>1963796</v>
          </cell>
          <cell r="BH59">
            <v>5958243</v>
          </cell>
          <cell r="BI59">
            <v>0</v>
          </cell>
          <cell r="BJ59">
            <v>0</v>
          </cell>
          <cell r="BK59">
            <v>0</v>
          </cell>
          <cell r="BL59">
            <v>0</v>
          </cell>
          <cell r="BM59">
            <v>5934473</v>
          </cell>
          <cell r="BN59" t="b">
            <v>1</v>
          </cell>
          <cell r="BO59">
            <v>23770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F59">
            <v>0</v>
          </cell>
          <cell r="CG59">
            <v>0</v>
          </cell>
          <cell r="CH59" t="str">
            <v>DECEMBRIE</v>
          </cell>
          <cell r="CI59" t="str">
            <v>I</v>
          </cell>
          <cell r="CJ59">
            <v>0</v>
          </cell>
          <cell r="CK59" t="b">
            <v>0</v>
          </cell>
          <cell r="CL59">
            <v>0</v>
          </cell>
          <cell r="CM59">
            <v>0</v>
          </cell>
          <cell r="CN59">
            <v>0</v>
          </cell>
          <cell r="CO59">
            <v>0</v>
          </cell>
          <cell r="CP59" t="str">
            <v>N</v>
          </cell>
          <cell r="CQ59" t="str">
            <v>N</v>
          </cell>
          <cell r="CR59" t="b">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t="b">
            <v>0</v>
          </cell>
          <cell r="DO59" t="b">
            <v>0</v>
          </cell>
          <cell r="DP59" t="b">
            <v>0</v>
          </cell>
          <cell r="DQ59" t="b">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t="b">
            <v>0</v>
          </cell>
          <cell r="ET59">
            <v>0</v>
          </cell>
          <cell r="EU59">
            <v>0</v>
          </cell>
          <cell r="EV59">
            <v>0</v>
          </cell>
        </row>
        <row r="60">
          <cell r="A60">
            <v>119</v>
          </cell>
          <cell r="B60" t="str">
            <v>2700418020013</v>
          </cell>
          <cell r="C60" t="str">
            <v>ESTE</v>
          </cell>
          <cell r="D60" t="str">
            <v>BUCSA DANIELA-TITIANA</v>
          </cell>
          <cell r="E60" t="str">
            <v>BUCSA</v>
          </cell>
          <cell r="F60" t="str">
            <v>DANIELA-TITIANA</v>
          </cell>
          <cell r="G60" t="str">
            <v>consilier jurid</v>
          </cell>
          <cell r="H60">
            <v>0</v>
          </cell>
          <cell r="I60">
            <v>4285833</v>
          </cell>
          <cell r="J60">
            <v>4928708</v>
          </cell>
          <cell r="K60">
            <v>4928708</v>
          </cell>
          <cell r="L60">
            <v>0</v>
          </cell>
          <cell r="M60">
            <v>0</v>
          </cell>
          <cell r="N60">
            <v>642875</v>
          </cell>
          <cell r="O60">
            <v>15</v>
          </cell>
          <cell r="P60">
            <v>642875</v>
          </cell>
          <cell r="Q60">
            <v>144</v>
          </cell>
          <cell r="R60">
            <v>144</v>
          </cell>
          <cell r="S60">
            <v>0</v>
          </cell>
          <cell r="T60">
            <v>0</v>
          </cell>
          <cell r="U60">
            <v>0</v>
          </cell>
          <cell r="V60">
            <v>0</v>
          </cell>
          <cell r="W60">
            <v>0</v>
          </cell>
          <cell r="X60">
            <v>0</v>
          </cell>
          <cell r="Y60">
            <v>0</v>
          </cell>
          <cell r="Z60">
            <v>15</v>
          </cell>
          <cell r="AA60">
            <v>739306</v>
          </cell>
          <cell r="AB60">
            <v>739306</v>
          </cell>
          <cell r="AC60">
            <v>10</v>
          </cell>
          <cell r="AD60">
            <v>492871</v>
          </cell>
          <cell r="AE60">
            <v>492871</v>
          </cell>
          <cell r="AF60">
            <v>0</v>
          </cell>
          <cell r="AG60">
            <v>0</v>
          </cell>
          <cell r="AH60">
            <v>0</v>
          </cell>
          <cell r="AI60">
            <v>0</v>
          </cell>
          <cell r="AJ60">
            <v>0</v>
          </cell>
          <cell r="AK60">
            <v>0</v>
          </cell>
          <cell r="AL60">
            <v>4033537</v>
          </cell>
          <cell r="AM60">
            <v>0</v>
          </cell>
          <cell r="AN60">
            <v>0</v>
          </cell>
          <cell r="AO60" t="b">
            <v>0</v>
          </cell>
          <cell r="AP60">
            <v>0</v>
          </cell>
          <cell r="AQ60">
            <v>0</v>
          </cell>
          <cell r="AR60">
            <v>3500000</v>
          </cell>
          <cell r="AS60">
            <v>0</v>
          </cell>
          <cell r="AT60">
            <v>0</v>
          </cell>
          <cell r="AU60">
            <v>308044</v>
          </cell>
          <cell r="AV60">
            <v>49287</v>
          </cell>
          <cell r="AW60">
            <v>13694422</v>
          </cell>
          <cell r="AX60">
            <v>958610</v>
          </cell>
          <cell r="AY60">
            <v>0</v>
          </cell>
          <cell r="AZ60">
            <v>138900</v>
          </cell>
          <cell r="BA60">
            <v>12239581</v>
          </cell>
          <cell r="BB60">
            <v>926000</v>
          </cell>
          <cell r="BC60">
            <v>1.35</v>
          </cell>
          <cell r="BD60">
            <v>324100</v>
          </cell>
          <cell r="BE60">
            <v>1250100</v>
          </cell>
          <cell r="BF60">
            <v>10989481</v>
          </cell>
          <cell r="BG60">
            <v>3616732</v>
          </cell>
          <cell r="BH60">
            <v>8761749</v>
          </cell>
          <cell r="BI60">
            <v>0</v>
          </cell>
          <cell r="BJ60">
            <v>0</v>
          </cell>
          <cell r="BK60">
            <v>0</v>
          </cell>
          <cell r="BL60">
            <v>0</v>
          </cell>
          <cell r="BM60">
            <v>8718891</v>
          </cell>
          <cell r="BN60" t="b">
            <v>1</v>
          </cell>
          <cell r="BO60">
            <v>42858</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F60">
            <v>0</v>
          </cell>
          <cell r="CG60">
            <v>0</v>
          </cell>
          <cell r="CH60" t="str">
            <v>DECEMBRIE</v>
          </cell>
          <cell r="CI60" t="str">
            <v>IA</v>
          </cell>
          <cell r="CJ60">
            <v>0</v>
          </cell>
          <cell r="CK60" t="b">
            <v>0</v>
          </cell>
          <cell r="CL60">
            <v>0</v>
          </cell>
          <cell r="CM60">
            <v>0</v>
          </cell>
          <cell r="CN60">
            <v>0</v>
          </cell>
          <cell r="CO60">
            <v>0</v>
          </cell>
          <cell r="CP60" t="str">
            <v>N</v>
          </cell>
          <cell r="CQ60" t="str">
            <v>N</v>
          </cell>
          <cell r="CR60" t="b">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t="b">
            <v>0</v>
          </cell>
          <cell r="DO60" t="b">
            <v>0</v>
          </cell>
          <cell r="DP60" t="b">
            <v>0</v>
          </cell>
          <cell r="DQ60" t="b">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t="b">
            <v>0</v>
          </cell>
          <cell r="ET60">
            <v>0</v>
          </cell>
          <cell r="EU60">
            <v>0</v>
          </cell>
          <cell r="EV60">
            <v>0</v>
          </cell>
        </row>
        <row r="61">
          <cell r="A61">
            <v>125</v>
          </cell>
          <cell r="B61" t="str">
            <v>2490221020068</v>
          </cell>
          <cell r="C61" t="str">
            <v>ESTE</v>
          </cell>
          <cell r="D61" t="str">
            <v>ROXIN MARIA</v>
          </cell>
          <cell r="E61" t="str">
            <v>ROXIN</v>
          </cell>
          <cell r="F61" t="str">
            <v>MARIA</v>
          </cell>
          <cell r="G61" t="str">
            <v>inspector</v>
          </cell>
          <cell r="H61">
            <v>0</v>
          </cell>
          <cell r="I61">
            <v>2377000</v>
          </cell>
          <cell r="J61">
            <v>2377000</v>
          </cell>
          <cell r="K61">
            <v>2377000</v>
          </cell>
          <cell r="L61">
            <v>0</v>
          </cell>
          <cell r="M61">
            <v>0</v>
          </cell>
          <cell r="N61">
            <v>0</v>
          </cell>
          <cell r="O61">
            <v>0</v>
          </cell>
          <cell r="P61">
            <v>0</v>
          </cell>
          <cell r="Q61">
            <v>144</v>
          </cell>
          <cell r="R61">
            <v>144</v>
          </cell>
          <cell r="S61">
            <v>0</v>
          </cell>
          <cell r="T61">
            <v>0</v>
          </cell>
          <cell r="U61">
            <v>0</v>
          </cell>
          <cell r="V61">
            <v>0</v>
          </cell>
          <cell r="W61">
            <v>0</v>
          </cell>
          <cell r="X61">
            <v>0</v>
          </cell>
          <cell r="Y61">
            <v>0</v>
          </cell>
          <cell r="Z61">
            <v>25</v>
          </cell>
          <cell r="AA61">
            <v>594250</v>
          </cell>
          <cell r="AB61">
            <v>594250</v>
          </cell>
          <cell r="AC61">
            <v>10</v>
          </cell>
          <cell r="AD61">
            <v>237700</v>
          </cell>
          <cell r="AE61">
            <v>237700</v>
          </cell>
          <cell r="AF61">
            <v>0</v>
          </cell>
          <cell r="AG61">
            <v>0</v>
          </cell>
          <cell r="AH61">
            <v>0</v>
          </cell>
          <cell r="AI61">
            <v>0</v>
          </cell>
          <cell r="AJ61">
            <v>0</v>
          </cell>
          <cell r="AK61">
            <v>0</v>
          </cell>
          <cell r="AL61">
            <v>2007455</v>
          </cell>
          <cell r="AM61">
            <v>0</v>
          </cell>
          <cell r="AN61">
            <v>0</v>
          </cell>
          <cell r="AO61" t="b">
            <v>0</v>
          </cell>
          <cell r="AP61">
            <v>0</v>
          </cell>
          <cell r="AQ61">
            <v>0</v>
          </cell>
          <cell r="AR61">
            <v>3500000</v>
          </cell>
          <cell r="AS61">
            <v>0</v>
          </cell>
          <cell r="AT61">
            <v>0</v>
          </cell>
          <cell r="AU61">
            <v>160448</v>
          </cell>
          <cell r="AV61">
            <v>23770</v>
          </cell>
          <cell r="AW61">
            <v>8716405</v>
          </cell>
          <cell r="AX61">
            <v>610148</v>
          </cell>
          <cell r="AY61">
            <v>0</v>
          </cell>
          <cell r="AZ61">
            <v>138900</v>
          </cell>
          <cell r="BA61">
            <v>7783139</v>
          </cell>
          <cell r="BB61">
            <v>926000</v>
          </cell>
          <cell r="BC61">
            <v>1</v>
          </cell>
          <cell r="BD61">
            <v>0</v>
          </cell>
          <cell r="BE61">
            <v>926000</v>
          </cell>
          <cell r="BF61">
            <v>6857139</v>
          </cell>
          <cell r="BG61">
            <v>1963796</v>
          </cell>
          <cell r="BH61">
            <v>5958243</v>
          </cell>
          <cell r="BI61">
            <v>0</v>
          </cell>
          <cell r="BJ61">
            <v>0</v>
          </cell>
          <cell r="BK61">
            <v>850000</v>
          </cell>
          <cell r="BL61">
            <v>0</v>
          </cell>
          <cell r="BM61">
            <v>5084473</v>
          </cell>
          <cell r="BN61" t="b">
            <v>1</v>
          </cell>
          <cell r="BO61">
            <v>23770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F61">
            <v>0</v>
          </cell>
          <cell r="CG61">
            <v>0</v>
          </cell>
          <cell r="CH61" t="str">
            <v>DECEMBRIE</v>
          </cell>
          <cell r="CI61" t="str">
            <v>I</v>
          </cell>
          <cell r="CJ61">
            <v>0</v>
          </cell>
          <cell r="CK61" t="b">
            <v>0</v>
          </cell>
          <cell r="CL61">
            <v>0</v>
          </cell>
          <cell r="CM61">
            <v>0</v>
          </cell>
          <cell r="CN61">
            <v>0</v>
          </cell>
          <cell r="CO61">
            <v>0</v>
          </cell>
          <cell r="CP61" t="str">
            <v>N</v>
          </cell>
          <cell r="CQ61" t="str">
            <v>N</v>
          </cell>
          <cell r="CR61" t="b">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t="b">
            <v>0</v>
          </cell>
          <cell r="DO61" t="b">
            <v>0</v>
          </cell>
          <cell r="DP61" t="b">
            <v>0</v>
          </cell>
          <cell r="DQ61" t="b">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t="b">
            <v>0</v>
          </cell>
          <cell r="ET61">
            <v>0</v>
          </cell>
          <cell r="EU61">
            <v>0</v>
          </cell>
          <cell r="EV61">
            <v>0</v>
          </cell>
        </row>
        <row r="62">
          <cell r="A62">
            <v>126</v>
          </cell>
          <cell r="B62" t="str">
            <v>1750123020072</v>
          </cell>
          <cell r="C62" t="str">
            <v>ESTE</v>
          </cell>
          <cell r="D62" t="str">
            <v>STANA COSMIN-ADRIAN</v>
          </cell>
          <cell r="E62" t="str">
            <v>STANA</v>
          </cell>
          <cell r="F62" t="str">
            <v>COSMIN-ADRIAN</v>
          </cell>
          <cell r="G62" t="str">
            <v>inspector</v>
          </cell>
          <cell r="H62">
            <v>0</v>
          </cell>
          <cell r="I62">
            <v>2377000</v>
          </cell>
          <cell r="J62">
            <v>2377000</v>
          </cell>
          <cell r="K62">
            <v>2377000</v>
          </cell>
          <cell r="L62">
            <v>0</v>
          </cell>
          <cell r="M62">
            <v>0</v>
          </cell>
          <cell r="N62">
            <v>0</v>
          </cell>
          <cell r="O62">
            <v>0</v>
          </cell>
          <cell r="P62">
            <v>0</v>
          </cell>
          <cell r="Q62">
            <v>144</v>
          </cell>
          <cell r="R62">
            <v>144</v>
          </cell>
          <cell r="S62">
            <v>0</v>
          </cell>
          <cell r="T62">
            <v>0</v>
          </cell>
          <cell r="U62">
            <v>21</v>
          </cell>
          <cell r="V62">
            <v>693292</v>
          </cell>
          <cell r="W62">
            <v>693292</v>
          </cell>
          <cell r="X62">
            <v>0</v>
          </cell>
          <cell r="Y62">
            <v>0</v>
          </cell>
          <cell r="Z62">
            <v>5</v>
          </cell>
          <cell r="AA62">
            <v>118850</v>
          </cell>
          <cell r="AB62">
            <v>118850</v>
          </cell>
          <cell r="AC62">
            <v>0</v>
          </cell>
          <cell r="AD62">
            <v>0</v>
          </cell>
          <cell r="AE62">
            <v>0</v>
          </cell>
          <cell r="AF62">
            <v>0</v>
          </cell>
          <cell r="AG62">
            <v>0</v>
          </cell>
          <cell r="AH62">
            <v>0</v>
          </cell>
          <cell r="AI62">
            <v>0</v>
          </cell>
          <cell r="AJ62">
            <v>0</v>
          </cell>
          <cell r="AK62">
            <v>0</v>
          </cell>
          <cell r="AL62">
            <v>1789685</v>
          </cell>
          <cell r="AM62">
            <v>0</v>
          </cell>
          <cell r="AN62">
            <v>0</v>
          </cell>
          <cell r="AO62" t="b">
            <v>0</v>
          </cell>
          <cell r="AP62">
            <v>0</v>
          </cell>
          <cell r="AQ62">
            <v>0</v>
          </cell>
          <cell r="AR62">
            <v>3500000</v>
          </cell>
          <cell r="AS62">
            <v>0</v>
          </cell>
          <cell r="AT62">
            <v>0</v>
          </cell>
          <cell r="AU62">
            <v>124792</v>
          </cell>
          <cell r="AV62">
            <v>23770</v>
          </cell>
          <cell r="AW62">
            <v>8478827</v>
          </cell>
          <cell r="AX62">
            <v>593518</v>
          </cell>
          <cell r="AY62">
            <v>0</v>
          </cell>
          <cell r="AZ62">
            <v>138900</v>
          </cell>
          <cell r="BA62">
            <v>7597847</v>
          </cell>
          <cell r="BB62">
            <v>926000</v>
          </cell>
          <cell r="BC62">
            <v>1</v>
          </cell>
          <cell r="BD62">
            <v>0</v>
          </cell>
          <cell r="BE62">
            <v>926000</v>
          </cell>
          <cell r="BF62">
            <v>6671847</v>
          </cell>
          <cell r="BG62">
            <v>1889679</v>
          </cell>
          <cell r="BH62">
            <v>5847068</v>
          </cell>
          <cell r="BI62">
            <v>0</v>
          </cell>
          <cell r="BJ62">
            <v>0</v>
          </cell>
          <cell r="BK62">
            <v>0</v>
          </cell>
          <cell r="BL62">
            <v>0</v>
          </cell>
          <cell r="BM62">
            <v>5823298</v>
          </cell>
          <cell r="BN62" t="b">
            <v>1</v>
          </cell>
          <cell r="BO62">
            <v>23770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F62">
            <v>0</v>
          </cell>
          <cell r="CG62">
            <v>0</v>
          </cell>
          <cell r="CH62" t="str">
            <v>DECEMBRIE</v>
          </cell>
          <cell r="CI62" t="str">
            <v>I</v>
          </cell>
          <cell r="CJ62">
            <v>0</v>
          </cell>
          <cell r="CK62" t="b">
            <v>0</v>
          </cell>
          <cell r="CL62">
            <v>0</v>
          </cell>
          <cell r="CM62">
            <v>0</v>
          </cell>
          <cell r="CN62">
            <v>0</v>
          </cell>
          <cell r="CO62">
            <v>0</v>
          </cell>
          <cell r="CP62" t="str">
            <v>N</v>
          </cell>
          <cell r="CQ62" t="str">
            <v>N</v>
          </cell>
          <cell r="CR62" t="b">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t="b">
            <v>0</v>
          </cell>
          <cell r="DO62" t="b">
            <v>0</v>
          </cell>
          <cell r="DP62" t="b">
            <v>0</v>
          </cell>
          <cell r="DQ62" t="b">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t="b">
            <v>0</v>
          </cell>
          <cell r="ET62">
            <v>0</v>
          </cell>
          <cell r="EU62">
            <v>0</v>
          </cell>
          <cell r="EV62">
            <v>0</v>
          </cell>
        </row>
        <row r="63">
          <cell r="A63">
            <v>122</v>
          </cell>
          <cell r="B63" t="str">
            <v>1500717020017</v>
          </cell>
          <cell r="C63" t="str">
            <v>ESTE</v>
          </cell>
          <cell r="D63" t="str">
            <v>BOAR ZENO</v>
          </cell>
          <cell r="E63" t="str">
            <v>BOAR</v>
          </cell>
          <cell r="F63" t="str">
            <v>ZENO</v>
          </cell>
          <cell r="G63" t="str">
            <v>inspector</v>
          </cell>
          <cell r="H63">
            <v>0</v>
          </cell>
          <cell r="I63">
            <v>2377000</v>
          </cell>
          <cell r="J63">
            <v>2733550</v>
          </cell>
          <cell r="K63">
            <v>2733550</v>
          </cell>
          <cell r="L63">
            <v>0</v>
          </cell>
          <cell r="M63">
            <v>0</v>
          </cell>
          <cell r="N63">
            <v>356550</v>
          </cell>
          <cell r="O63">
            <v>15</v>
          </cell>
          <cell r="P63">
            <v>356550</v>
          </cell>
          <cell r="Q63">
            <v>144</v>
          </cell>
          <cell r="R63">
            <v>144</v>
          </cell>
          <cell r="S63">
            <v>0</v>
          </cell>
          <cell r="T63">
            <v>0</v>
          </cell>
          <cell r="U63">
            <v>0</v>
          </cell>
          <cell r="V63">
            <v>0</v>
          </cell>
          <cell r="W63">
            <v>0</v>
          </cell>
          <cell r="X63">
            <v>0</v>
          </cell>
          <cell r="Y63">
            <v>0</v>
          </cell>
          <cell r="Z63">
            <v>25</v>
          </cell>
          <cell r="AA63">
            <v>683388</v>
          </cell>
          <cell r="AB63">
            <v>683388</v>
          </cell>
          <cell r="AC63">
            <v>0</v>
          </cell>
          <cell r="AD63">
            <v>0</v>
          </cell>
          <cell r="AE63">
            <v>0</v>
          </cell>
          <cell r="AF63">
            <v>0</v>
          </cell>
          <cell r="AG63">
            <v>0</v>
          </cell>
          <cell r="AH63">
            <v>0</v>
          </cell>
          <cell r="AI63">
            <v>0</v>
          </cell>
          <cell r="AJ63">
            <v>0</v>
          </cell>
          <cell r="AK63">
            <v>0</v>
          </cell>
          <cell r="AL63">
            <v>2308573</v>
          </cell>
          <cell r="AM63">
            <v>0</v>
          </cell>
          <cell r="AN63">
            <v>0</v>
          </cell>
          <cell r="AO63" t="b">
            <v>0</v>
          </cell>
          <cell r="AP63">
            <v>0</v>
          </cell>
          <cell r="AQ63">
            <v>0</v>
          </cell>
          <cell r="AR63">
            <v>3500000</v>
          </cell>
          <cell r="AS63">
            <v>0</v>
          </cell>
          <cell r="AT63">
            <v>0</v>
          </cell>
          <cell r="AU63">
            <v>170847</v>
          </cell>
          <cell r="AV63">
            <v>27336</v>
          </cell>
          <cell r="AW63">
            <v>9225511</v>
          </cell>
          <cell r="AX63">
            <v>645786</v>
          </cell>
          <cell r="AY63">
            <v>0</v>
          </cell>
          <cell r="AZ63">
            <v>138900</v>
          </cell>
          <cell r="BA63">
            <v>8242642</v>
          </cell>
          <cell r="BB63">
            <v>926000</v>
          </cell>
          <cell r="BC63">
            <v>1</v>
          </cell>
          <cell r="BD63">
            <v>0</v>
          </cell>
          <cell r="BE63">
            <v>926000</v>
          </cell>
          <cell r="BF63">
            <v>7316642</v>
          </cell>
          <cell r="BG63">
            <v>2147597</v>
          </cell>
          <cell r="BH63">
            <v>6233945</v>
          </cell>
          <cell r="BI63">
            <v>0</v>
          </cell>
          <cell r="BJ63">
            <v>0</v>
          </cell>
          <cell r="BK63">
            <v>300000</v>
          </cell>
          <cell r="BL63">
            <v>0</v>
          </cell>
          <cell r="BM63">
            <v>5910175</v>
          </cell>
          <cell r="BN63" t="b">
            <v>1</v>
          </cell>
          <cell r="BO63">
            <v>23770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F63">
            <v>0</v>
          </cell>
          <cell r="CG63">
            <v>0</v>
          </cell>
          <cell r="CH63" t="str">
            <v>DECEMBRIE</v>
          </cell>
          <cell r="CI63" t="str">
            <v>I</v>
          </cell>
          <cell r="CJ63">
            <v>0</v>
          </cell>
          <cell r="CK63" t="b">
            <v>0</v>
          </cell>
          <cell r="CL63">
            <v>0</v>
          </cell>
          <cell r="CM63">
            <v>0</v>
          </cell>
          <cell r="CN63">
            <v>0</v>
          </cell>
          <cell r="CO63">
            <v>0</v>
          </cell>
          <cell r="CP63" t="str">
            <v>N</v>
          </cell>
          <cell r="CQ63" t="str">
            <v>N</v>
          </cell>
          <cell r="CR63" t="b">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t="b">
            <v>0</v>
          </cell>
          <cell r="DO63" t="b">
            <v>0</v>
          </cell>
          <cell r="DP63" t="b">
            <v>0</v>
          </cell>
          <cell r="DQ63" t="b">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t="b">
            <v>0</v>
          </cell>
          <cell r="ET63">
            <v>0</v>
          </cell>
          <cell r="EU63">
            <v>0</v>
          </cell>
          <cell r="EV63">
            <v>0</v>
          </cell>
        </row>
        <row r="64">
          <cell r="A64">
            <v>123</v>
          </cell>
          <cell r="B64" t="str">
            <v>1750722020055</v>
          </cell>
          <cell r="C64" t="str">
            <v>ESTE</v>
          </cell>
          <cell r="D64" t="str">
            <v>GIURGIU REMUS</v>
          </cell>
          <cell r="E64" t="str">
            <v>GIURGIU</v>
          </cell>
          <cell r="F64" t="str">
            <v>REMUS</v>
          </cell>
          <cell r="G64" t="str">
            <v>inspector</v>
          </cell>
          <cell r="H64">
            <v>0</v>
          </cell>
          <cell r="I64">
            <v>2377000</v>
          </cell>
          <cell r="J64">
            <v>2377000</v>
          </cell>
          <cell r="K64">
            <v>1584667</v>
          </cell>
          <cell r="L64">
            <v>0</v>
          </cell>
          <cell r="M64">
            <v>0</v>
          </cell>
          <cell r="N64">
            <v>0</v>
          </cell>
          <cell r="O64">
            <v>0</v>
          </cell>
          <cell r="P64">
            <v>0</v>
          </cell>
          <cell r="Q64">
            <v>144</v>
          </cell>
          <cell r="R64">
            <v>96</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48</v>
          </cell>
          <cell r="AJ64">
            <v>792333</v>
          </cell>
          <cell r="AK64">
            <v>0</v>
          </cell>
          <cell r="AL64">
            <v>2007455</v>
          </cell>
          <cell r="AM64">
            <v>0</v>
          </cell>
          <cell r="AN64">
            <v>0</v>
          </cell>
          <cell r="AO64" t="b">
            <v>0</v>
          </cell>
          <cell r="AP64">
            <v>0</v>
          </cell>
          <cell r="AQ64">
            <v>0</v>
          </cell>
          <cell r="AR64">
            <v>3500000</v>
          </cell>
          <cell r="AS64">
            <v>0</v>
          </cell>
          <cell r="AT64">
            <v>0</v>
          </cell>
          <cell r="AU64">
            <v>118850</v>
          </cell>
          <cell r="AV64">
            <v>23770</v>
          </cell>
          <cell r="AW64">
            <v>7884455</v>
          </cell>
          <cell r="AX64">
            <v>551912</v>
          </cell>
          <cell r="AY64">
            <v>0</v>
          </cell>
          <cell r="AZ64">
            <v>138900</v>
          </cell>
          <cell r="BA64">
            <v>7051023</v>
          </cell>
          <cell r="BB64">
            <v>926000</v>
          </cell>
          <cell r="BC64">
            <v>1</v>
          </cell>
          <cell r="BD64">
            <v>0</v>
          </cell>
          <cell r="BE64">
            <v>926000</v>
          </cell>
          <cell r="BF64">
            <v>6125023</v>
          </cell>
          <cell r="BG64">
            <v>1670949</v>
          </cell>
          <cell r="BH64">
            <v>5518974</v>
          </cell>
          <cell r="BI64">
            <v>0</v>
          </cell>
          <cell r="BJ64">
            <v>0</v>
          </cell>
          <cell r="BK64">
            <v>0</v>
          </cell>
          <cell r="BL64">
            <v>0</v>
          </cell>
          <cell r="BM64">
            <v>5495204</v>
          </cell>
          <cell r="BN64" t="b">
            <v>1</v>
          </cell>
          <cell r="BO64">
            <v>23770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F64">
            <v>0</v>
          </cell>
          <cell r="CG64">
            <v>0</v>
          </cell>
          <cell r="CH64" t="str">
            <v>DECEMBRIE</v>
          </cell>
          <cell r="CI64" t="str">
            <v>I</v>
          </cell>
          <cell r="CJ64">
            <v>0</v>
          </cell>
          <cell r="CK64" t="b">
            <v>0</v>
          </cell>
          <cell r="CL64">
            <v>0</v>
          </cell>
          <cell r="CM64">
            <v>0</v>
          </cell>
          <cell r="CN64">
            <v>0</v>
          </cell>
          <cell r="CO64">
            <v>0</v>
          </cell>
          <cell r="CP64" t="str">
            <v>N</v>
          </cell>
          <cell r="CQ64" t="str">
            <v>N</v>
          </cell>
          <cell r="CR64" t="b">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t="b">
            <v>0</v>
          </cell>
          <cell r="DO64" t="b">
            <v>0</v>
          </cell>
          <cell r="DP64" t="b">
            <v>0</v>
          </cell>
          <cell r="DQ64" t="b">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t="b">
            <v>0</v>
          </cell>
          <cell r="ET64">
            <v>0</v>
          </cell>
          <cell r="EU64">
            <v>0</v>
          </cell>
          <cell r="EV64">
            <v>0</v>
          </cell>
        </row>
        <row r="65">
          <cell r="A65">
            <v>130</v>
          </cell>
          <cell r="B65" t="str">
            <v>1581021020025</v>
          </cell>
          <cell r="C65" t="str">
            <v>ESTE</v>
          </cell>
          <cell r="D65" t="str">
            <v>JANCA CEZAR-IUSTIN</v>
          </cell>
          <cell r="E65" t="str">
            <v>JANCA</v>
          </cell>
          <cell r="F65" t="str">
            <v>CEZAR-IUSTIN</v>
          </cell>
          <cell r="G65" t="str">
            <v>inspector</v>
          </cell>
          <cell r="H65">
            <v>0</v>
          </cell>
          <cell r="I65">
            <v>2547000</v>
          </cell>
          <cell r="J65">
            <v>2547000</v>
          </cell>
          <cell r="K65">
            <v>1981000</v>
          </cell>
          <cell r="L65">
            <v>0</v>
          </cell>
          <cell r="M65">
            <v>0</v>
          </cell>
          <cell r="N65">
            <v>0</v>
          </cell>
          <cell r="O65">
            <v>0</v>
          </cell>
          <cell r="P65">
            <v>0</v>
          </cell>
          <cell r="Q65">
            <v>144</v>
          </cell>
          <cell r="R65">
            <v>112</v>
          </cell>
          <cell r="S65">
            <v>0</v>
          </cell>
          <cell r="T65">
            <v>0</v>
          </cell>
          <cell r="U65">
            <v>28</v>
          </cell>
          <cell r="V65">
            <v>990500</v>
          </cell>
          <cell r="W65">
            <v>990500</v>
          </cell>
          <cell r="X65">
            <v>0</v>
          </cell>
          <cell r="Y65">
            <v>0</v>
          </cell>
          <cell r="Z65">
            <v>25</v>
          </cell>
          <cell r="AA65">
            <v>495250</v>
          </cell>
          <cell r="AB65">
            <v>636750</v>
          </cell>
          <cell r="AC65">
            <v>10</v>
          </cell>
          <cell r="AD65">
            <v>198100</v>
          </cell>
          <cell r="AE65">
            <v>254700</v>
          </cell>
          <cell r="AF65">
            <v>0</v>
          </cell>
          <cell r="AG65">
            <v>0</v>
          </cell>
          <cell r="AH65">
            <v>0</v>
          </cell>
          <cell r="AI65">
            <v>32</v>
          </cell>
          <cell r="AJ65">
            <v>707500</v>
          </cell>
          <cell r="AK65">
            <v>0</v>
          </cell>
          <cell r="AL65">
            <v>2472003</v>
          </cell>
          <cell r="AM65">
            <v>0</v>
          </cell>
          <cell r="AN65">
            <v>0</v>
          </cell>
          <cell r="AO65" t="b">
            <v>0</v>
          </cell>
          <cell r="AP65">
            <v>0</v>
          </cell>
          <cell r="AQ65">
            <v>0</v>
          </cell>
          <cell r="AR65">
            <v>3500000</v>
          </cell>
          <cell r="AS65">
            <v>0</v>
          </cell>
          <cell r="AT65">
            <v>0</v>
          </cell>
          <cell r="AU65">
            <v>171922</v>
          </cell>
          <cell r="AV65">
            <v>25470</v>
          </cell>
          <cell r="AW65">
            <v>10344353</v>
          </cell>
          <cell r="AX65">
            <v>724105</v>
          </cell>
          <cell r="AY65">
            <v>0</v>
          </cell>
          <cell r="AZ65">
            <v>138900</v>
          </cell>
          <cell r="BA65">
            <v>9283956</v>
          </cell>
          <cell r="BB65">
            <v>926000</v>
          </cell>
          <cell r="BC65">
            <v>1</v>
          </cell>
          <cell r="BD65">
            <v>0</v>
          </cell>
          <cell r="BE65">
            <v>926000</v>
          </cell>
          <cell r="BF65">
            <v>8357956</v>
          </cell>
          <cell r="BG65">
            <v>2564122</v>
          </cell>
          <cell r="BH65">
            <v>6858734</v>
          </cell>
          <cell r="BI65">
            <v>0</v>
          </cell>
          <cell r="BJ65">
            <v>0</v>
          </cell>
          <cell r="BK65">
            <v>0</v>
          </cell>
          <cell r="BL65">
            <v>0</v>
          </cell>
          <cell r="BM65">
            <v>6833264</v>
          </cell>
          <cell r="BN65" t="b">
            <v>1</v>
          </cell>
          <cell r="BO65">
            <v>25470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F65">
            <v>0</v>
          </cell>
          <cell r="CG65">
            <v>0</v>
          </cell>
          <cell r="CH65" t="str">
            <v>DECEMBRIE</v>
          </cell>
          <cell r="CI65" t="str">
            <v>IA</v>
          </cell>
          <cell r="CJ65">
            <v>0</v>
          </cell>
          <cell r="CK65" t="b">
            <v>0</v>
          </cell>
          <cell r="CL65">
            <v>0</v>
          </cell>
          <cell r="CM65">
            <v>0</v>
          </cell>
          <cell r="CN65">
            <v>0</v>
          </cell>
          <cell r="CO65">
            <v>0</v>
          </cell>
          <cell r="CP65" t="str">
            <v>N</v>
          </cell>
          <cell r="CQ65" t="str">
            <v>N</v>
          </cell>
          <cell r="CR65" t="b">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t="b">
            <v>0</v>
          </cell>
          <cell r="DO65" t="b">
            <v>0</v>
          </cell>
          <cell r="DP65" t="b">
            <v>0</v>
          </cell>
          <cell r="DQ65" t="b">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t="b">
            <v>0</v>
          </cell>
          <cell r="ET65">
            <v>0</v>
          </cell>
          <cell r="EU65">
            <v>0</v>
          </cell>
          <cell r="EV65">
            <v>0</v>
          </cell>
        </row>
        <row r="66">
          <cell r="A66">
            <v>121</v>
          </cell>
          <cell r="B66" t="str">
            <v>2580607020015</v>
          </cell>
          <cell r="C66" t="str">
            <v>ESTE</v>
          </cell>
          <cell r="D66" t="str">
            <v>POP MARGARETA</v>
          </cell>
          <cell r="E66" t="str">
            <v>POP</v>
          </cell>
          <cell r="F66" t="str">
            <v>MARGARETA</v>
          </cell>
          <cell r="G66" t="str">
            <v>inspector</v>
          </cell>
          <cell r="H66">
            <v>0</v>
          </cell>
          <cell r="I66">
            <v>2547000</v>
          </cell>
          <cell r="J66">
            <v>2547000</v>
          </cell>
          <cell r="K66">
            <v>1415000</v>
          </cell>
          <cell r="L66">
            <v>0</v>
          </cell>
          <cell r="M66">
            <v>0</v>
          </cell>
          <cell r="N66">
            <v>0</v>
          </cell>
          <cell r="O66">
            <v>0</v>
          </cell>
          <cell r="P66">
            <v>0</v>
          </cell>
          <cell r="Q66">
            <v>144</v>
          </cell>
          <cell r="R66">
            <v>80</v>
          </cell>
          <cell r="S66">
            <v>0</v>
          </cell>
          <cell r="T66">
            <v>0</v>
          </cell>
          <cell r="U66">
            <v>0</v>
          </cell>
          <cell r="V66">
            <v>0</v>
          </cell>
          <cell r="W66">
            <v>0</v>
          </cell>
          <cell r="X66">
            <v>0</v>
          </cell>
          <cell r="Y66">
            <v>0</v>
          </cell>
          <cell r="Z66">
            <v>25</v>
          </cell>
          <cell r="AA66">
            <v>353750</v>
          </cell>
          <cell r="AB66">
            <v>636750</v>
          </cell>
          <cell r="AC66">
            <v>0</v>
          </cell>
          <cell r="AD66">
            <v>0</v>
          </cell>
          <cell r="AE66">
            <v>0</v>
          </cell>
          <cell r="AF66">
            <v>15</v>
          </cell>
          <cell r="AG66">
            <v>212250</v>
          </cell>
          <cell r="AH66">
            <v>382050</v>
          </cell>
          <cell r="AI66">
            <v>64</v>
          </cell>
          <cell r="AJ66">
            <v>1415000</v>
          </cell>
          <cell r="AK66">
            <v>0</v>
          </cell>
          <cell r="AL66">
            <v>2150974</v>
          </cell>
          <cell r="AM66">
            <v>0</v>
          </cell>
          <cell r="AN66">
            <v>0</v>
          </cell>
          <cell r="AO66" t="b">
            <v>0</v>
          </cell>
          <cell r="AP66">
            <v>0</v>
          </cell>
          <cell r="AQ66">
            <v>0</v>
          </cell>
          <cell r="AR66">
            <v>3500000</v>
          </cell>
          <cell r="AS66">
            <v>0</v>
          </cell>
          <cell r="AT66">
            <v>0</v>
          </cell>
          <cell r="AU66">
            <v>178290</v>
          </cell>
          <cell r="AV66">
            <v>25470</v>
          </cell>
          <cell r="AW66">
            <v>9046974</v>
          </cell>
          <cell r="AX66">
            <v>633288</v>
          </cell>
          <cell r="AY66">
            <v>0</v>
          </cell>
          <cell r="AZ66">
            <v>138900</v>
          </cell>
          <cell r="BA66">
            <v>8071026</v>
          </cell>
          <cell r="BB66">
            <v>926000</v>
          </cell>
          <cell r="BC66">
            <v>1</v>
          </cell>
          <cell r="BD66">
            <v>0</v>
          </cell>
          <cell r="BE66">
            <v>926000</v>
          </cell>
          <cell r="BF66">
            <v>7145026</v>
          </cell>
          <cell r="BG66">
            <v>2078950</v>
          </cell>
          <cell r="BH66">
            <v>6130976</v>
          </cell>
          <cell r="BI66">
            <v>0</v>
          </cell>
          <cell r="BJ66">
            <v>0</v>
          </cell>
          <cell r="BK66">
            <v>1196910</v>
          </cell>
          <cell r="BL66">
            <v>0</v>
          </cell>
          <cell r="BM66">
            <v>4908596</v>
          </cell>
          <cell r="BN66" t="b">
            <v>1</v>
          </cell>
          <cell r="BO66">
            <v>25470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F66">
            <v>0</v>
          </cell>
          <cell r="CG66">
            <v>0</v>
          </cell>
          <cell r="CH66" t="str">
            <v>DECEMBRIE</v>
          </cell>
          <cell r="CI66" t="str">
            <v>IA</v>
          </cell>
          <cell r="CJ66">
            <v>0</v>
          </cell>
          <cell r="CK66" t="b">
            <v>0</v>
          </cell>
          <cell r="CL66">
            <v>0</v>
          </cell>
          <cell r="CM66">
            <v>0</v>
          </cell>
          <cell r="CN66">
            <v>0</v>
          </cell>
          <cell r="CO66">
            <v>0</v>
          </cell>
          <cell r="CP66" t="str">
            <v>N</v>
          </cell>
          <cell r="CQ66" t="str">
            <v>N</v>
          </cell>
          <cell r="CR66" t="b">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t="b">
            <v>0</v>
          </cell>
          <cell r="DO66" t="b">
            <v>0</v>
          </cell>
          <cell r="DP66" t="b">
            <v>0</v>
          </cell>
          <cell r="DQ66" t="b">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t="b">
            <v>0</v>
          </cell>
          <cell r="ET66">
            <v>0</v>
          </cell>
          <cell r="EU66">
            <v>0</v>
          </cell>
          <cell r="EV66">
            <v>0</v>
          </cell>
        </row>
        <row r="67">
          <cell r="A67">
            <v>136</v>
          </cell>
          <cell r="B67" t="str">
            <v>2750513020057</v>
          </cell>
          <cell r="C67" t="str">
            <v>ESTE</v>
          </cell>
          <cell r="D67" t="str">
            <v>SAS OLIMPIA-ILEANA</v>
          </cell>
          <cell r="E67" t="str">
            <v>SAS</v>
          </cell>
          <cell r="F67" t="str">
            <v>OLIMPIA-ILEANA</v>
          </cell>
          <cell r="G67" t="str">
            <v>inspector</v>
          </cell>
          <cell r="H67">
            <v>0</v>
          </cell>
          <cell r="I67">
            <v>2377000</v>
          </cell>
          <cell r="J67">
            <v>2377000</v>
          </cell>
          <cell r="K67">
            <v>2377000</v>
          </cell>
          <cell r="L67">
            <v>0</v>
          </cell>
          <cell r="M67">
            <v>0</v>
          </cell>
          <cell r="N67">
            <v>0</v>
          </cell>
          <cell r="O67">
            <v>0</v>
          </cell>
          <cell r="P67">
            <v>0</v>
          </cell>
          <cell r="Q67">
            <v>144</v>
          </cell>
          <cell r="R67">
            <v>144</v>
          </cell>
          <cell r="S67">
            <v>0</v>
          </cell>
          <cell r="T67">
            <v>0</v>
          </cell>
          <cell r="U67">
            <v>26</v>
          </cell>
          <cell r="V67">
            <v>858361</v>
          </cell>
          <cell r="W67">
            <v>858361</v>
          </cell>
          <cell r="X67">
            <v>0</v>
          </cell>
          <cell r="Y67">
            <v>0</v>
          </cell>
          <cell r="Z67">
            <v>5</v>
          </cell>
          <cell r="AA67">
            <v>118850</v>
          </cell>
          <cell r="AB67">
            <v>118850</v>
          </cell>
          <cell r="AC67">
            <v>0</v>
          </cell>
          <cell r="AD67">
            <v>0</v>
          </cell>
          <cell r="AE67">
            <v>0</v>
          </cell>
          <cell r="AF67">
            <v>15</v>
          </cell>
          <cell r="AG67">
            <v>356550</v>
          </cell>
          <cell r="AH67">
            <v>356550</v>
          </cell>
          <cell r="AI67">
            <v>0</v>
          </cell>
          <cell r="AJ67">
            <v>0</v>
          </cell>
          <cell r="AK67">
            <v>0</v>
          </cell>
          <cell r="AL67">
            <v>2007455</v>
          </cell>
          <cell r="AM67">
            <v>0</v>
          </cell>
          <cell r="AN67">
            <v>0</v>
          </cell>
          <cell r="AO67" t="b">
            <v>0</v>
          </cell>
          <cell r="AP67">
            <v>0</v>
          </cell>
          <cell r="AQ67">
            <v>0</v>
          </cell>
          <cell r="AR67">
            <v>3500000</v>
          </cell>
          <cell r="AS67">
            <v>0</v>
          </cell>
          <cell r="AT67">
            <v>0</v>
          </cell>
          <cell r="AU67">
            <v>142620</v>
          </cell>
          <cell r="AV67">
            <v>23770</v>
          </cell>
          <cell r="AW67">
            <v>9218216</v>
          </cell>
          <cell r="AX67">
            <v>645275</v>
          </cell>
          <cell r="AY67">
            <v>0</v>
          </cell>
          <cell r="AZ67">
            <v>138900</v>
          </cell>
          <cell r="BA67">
            <v>8267651</v>
          </cell>
          <cell r="BB67">
            <v>926000</v>
          </cell>
          <cell r="BC67">
            <v>1</v>
          </cell>
          <cell r="BD67">
            <v>0</v>
          </cell>
          <cell r="BE67">
            <v>926000</v>
          </cell>
          <cell r="BF67">
            <v>7341651</v>
          </cell>
          <cell r="BG67">
            <v>2157600</v>
          </cell>
          <cell r="BH67">
            <v>6248951</v>
          </cell>
          <cell r="BI67">
            <v>0</v>
          </cell>
          <cell r="BJ67">
            <v>0</v>
          </cell>
          <cell r="BK67">
            <v>380000</v>
          </cell>
          <cell r="BL67">
            <v>0</v>
          </cell>
          <cell r="BM67">
            <v>5845181</v>
          </cell>
          <cell r="BN67" t="b">
            <v>1</v>
          </cell>
          <cell r="BO67">
            <v>23770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F67">
            <v>0</v>
          </cell>
          <cell r="CG67">
            <v>0</v>
          </cell>
          <cell r="CH67" t="str">
            <v>DECEMBRIE</v>
          </cell>
          <cell r="CI67" t="str">
            <v>I</v>
          </cell>
          <cell r="CJ67">
            <v>0</v>
          </cell>
          <cell r="CK67" t="b">
            <v>0</v>
          </cell>
          <cell r="CL67">
            <v>0</v>
          </cell>
          <cell r="CM67">
            <v>0</v>
          </cell>
          <cell r="CN67">
            <v>0</v>
          </cell>
          <cell r="CO67">
            <v>0</v>
          </cell>
          <cell r="CP67" t="str">
            <v>N</v>
          </cell>
          <cell r="CQ67" t="str">
            <v>N</v>
          </cell>
          <cell r="CR67" t="b">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t="b">
            <v>0</v>
          </cell>
          <cell r="DO67" t="b">
            <v>0</v>
          </cell>
          <cell r="DP67" t="b">
            <v>0</v>
          </cell>
          <cell r="DQ67" t="b">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t="b">
            <v>0</v>
          </cell>
          <cell r="ET67">
            <v>0</v>
          </cell>
          <cell r="EU67">
            <v>0</v>
          </cell>
          <cell r="EV67">
            <v>0</v>
          </cell>
        </row>
        <row r="68">
          <cell r="A68">
            <v>127</v>
          </cell>
          <cell r="B68" t="str">
            <v>2711217020012</v>
          </cell>
          <cell r="C68" t="str">
            <v>ESTE</v>
          </cell>
          <cell r="D68" t="str">
            <v>MEMETE ADRIANA</v>
          </cell>
          <cell r="E68" t="str">
            <v>MEMETE</v>
          </cell>
          <cell r="F68" t="str">
            <v>ADRIANA</v>
          </cell>
          <cell r="G68" t="str">
            <v>sef serviciu</v>
          </cell>
          <cell r="H68">
            <v>0</v>
          </cell>
          <cell r="I68">
            <v>3905000</v>
          </cell>
          <cell r="J68">
            <v>5748160</v>
          </cell>
          <cell r="K68">
            <v>1277369</v>
          </cell>
          <cell r="L68">
            <v>1093400</v>
          </cell>
          <cell r="M68">
            <v>242978</v>
          </cell>
          <cell r="N68">
            <v>749760</v>
          </cell>
          <cell r="O68">
            <v>15</v>
          </cell>
          <cell r="P68">
            <v>166613</v>
          </cell>
          <cell r="Q68">
            <v>144</v>
          </cell>
          <cell r="R68">
            <v>32</v>
          </cell>
          <cell r="S68">
            <v>0</v>
          </cell>
          <cell r="T68">
            <v>0</v>
          </cell>
          <cell r="U68">
            <v>0</v>
          </cell>
          <cell r="V68">
            <v>0</v>
          </cell>
          <cell r="W68">
            <v>0</v>
          </cell>
          <cell r="X68">
            <v>0</v>
          </cell>
          <cell r="Y68">
            <v>0</v>
          </cell>
          <cell r="Z68">
            <v>10</v>
          </cell>
          <cell r="AA68">
            <v>127737</v>
          </cell>
          <cell r="AB68">
            <v>574816</v>
          </cell>
          <cell r="AC68">
            <v>10</v>
          </cell>
          <cell r="AD68">
            <v>127737</v>
          </cell>
          <cell r="AE68">
            <v>574816</v>
          </cell>
          <cell r="AF68">
            <v>15</v>
          </cell>
          <cell r="AG68">
            <v>191605</v>
          </cell>
          <cell r="AH68">
            <v>862224</v>
          </cell>
          <cell r="AI68">
            <v>112</v>
          </cell>
          <cell r="AJ68">
            <v>4917870</v>
          </cell>
          <cell r="AK68">
            <v>0</v>
          </cell>
          <cell r="AL68">
            <v>4298414</v>
          </cell>
          <cell r="AM68">
            <v>0</v>
          </cell>
          <cell r="AN68">
            <v>0</v>
          </cell>
          <cell r="AO68" t="b">
            <v>0</v>
          </cell>
          <cell r="AP68">
            <v>0</v>
          </cell>
          <cell r="AQ68">
            <v>0</v>
          </cell>
          <cell r="AR68">
            <v>3500000</v>
          </cell>
          <cell r="AS68">
            <v>0</v>
          </cell>
          <cell r="AT68">
            <v>0</v>
          </cell>
          <cell r="AU68">
            <v>388001</v>
          </cell>
          <cell r="AV68">
            <v>57482</v>
          </cell>
          <cell r="AW68">
            <v>14440732</v>
          </cell>
          <cell r="AX68">
            <v>1010851</v>
          </cell>
          <cell r="AY68">
            <v>0</v>
          </cell>
          <cell r="AZ68">
            <v>138900</v>
          </cell>
          <cell r="BA68">
            <v>12845498</v>
          </cell>
          <cell r="BB68">
            <v>926000</v>
          </cell>
          <cell r="BC68">
            <v>1</v>
          </cell>
          <cell r="BD68">
            <v>0</v>
          </cell>
          <cell r="BE68">
            <v>926000</v>
          </cell>
          <cell r="BF68">
            <v>11919498</v>
          </cell>
          <cell r="BG68">
            <v>3988739</v>
          </cell>
          <cell r="BH68">
            <v>8995659</v>
          </cell>
          <cell r="BI68">
            <v>0</v>
          </cell>
          <cell r="BJ68">
            <v>0</v>
          </cell>
          <cell r="BK68">
            <v>0</v>
          </cell>
          <cell r="BL68">
            <v>0</v>
          </cell>
          <cell r="BM68">
            <v>8956609</v>
          </cell>
          <cell r="BN68" t="b">
            <v>1</v>
          </cell>
          <cell r="BO68">
            <v>39050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F68">
            <v>0</v>
          </cell>
          <cell r="CG68">
            <v>0</v>
          </cell>
          <cell r="CH68" t="str">
            <v>DECEMBRIE</v>
          </cell>
          <cell r="CI68" t="str">
            <v>IA</v>
          </cell>
          <cell r="CJ68">
            <v>0</v>
          </cell>
          <cell r="CK68" t="b">
            <v>0</v>
          </cell>
          <cell r="CL68">
            <v>0</v>
          </cell>
          <cell r="CM68">
            <v>0</v>
          </cell>
          <cell r="CN68">
            <v>0</v>
          </cell>
          <cell r="CO68">
            <v>0</v>
          </cell>
          <cell r="CP68" t="str">
            <v>N</v>
          </cell>
          <cell r="CQ68" t="str">
            <v>N</v>
          </cell>
          <cell r="CR68" t="b">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t="b">
            <v>0</v>
          </cell>
          <cell r="DO68" t="b">
            <v>0</v>
          </cell>
          <cell r="DP68" t="b">
            <v>0</v>
          </cell>
          <cell r="DQ68" t="b">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t="b">
            <v>0</v>
          </cell>
          <cell r="ET68">
            <v>0</v>
          </cell>
          <cell r="EU68">
            <v>0</v>
          </cell>
          <cell r="EV68">
            <v>0</v>
          </cell>
        </row>
        <row r="69">
          <cell r="A69">
            <v>132</v>
          </cell>
          <cell r="B69" t="str">
            <v>2770108020014</v>
          </cell>
          <cell r="C69" t="str">
            <v>ESTE</v>
          </cell>
          <cell r="D69" t="str">
            <v>CRISAN LOREDANA</v>
          </cell>
          <cell r="E69" t="str">
            <v>CRISAN</v>
          </cell>
          <cell r="F69" t="str">
            <v>LOREDANA</v>
          </cell>
          <cell r="G69" t="str">
            <v>inspector</v>
          </cell>
          <cell r="H69">
            <v>0</v>
          </cell>
          <cell r="I69">
            <v>2192200</v>
          </cell>
          <cell r="J69">
            <v>2192200</v>
          </cell>
          <cell r="K69">
            <v>2192200</v>
          </cell>
          <cell r="L69">
            <v>0</v>
          </cell>
          <cell r="M69">
            <v>0</v>
          </cell>
          <cell r="N69">
            <v>0</v>
          </cell>
          <cell r="O69">
            <v>0</v>
          </cell>
          <cell r="P69">
            <v>0</v>
          </cell>
          <cell r="Q69">
            <v>144</v>
          </cell>
          <cell r="R69">
            <v>144</v>
          </cell>
          <cell r="S69">
            <v>0</v>
          </cell>
          <cell r="T69">
            <v>0</v>
          </cell>
          <cell r="U69">
            <v>0</v>
          </cell>
          <cell r="V69">
            <v>0</v>
          </cell>
          <cell r="W69">
            <v>0</v>
          </cell>
          <cell r="X69">
            <v>0</v>
          </cell>
          <cell r="Y69">
            <v>0</v>
          </cell>
          <cell r="Z69">
            <v>0</v>
          </cell>
          <cell r="AA69">
            <v>0</v>
          </cell>
          <cell r="AB69">
            <v>0</v>
          </cell>
          <cell r="AC69">
            <v>0</v>
          </cell>
          <cell r="AD69">
            <v>0</v>
          </cell>
          <cell r="AE69">
            <v>0</v>
          </cell>
          <cell r="AF69">
            <v>15</v>
          </cell>
          <cell r="AG69">
            <v>328830</v>
          </cell>
          <cell r="AH69">
            <v>328830</v>
          </cell>
          <cell r="AI69">
            <v>0</v>
          </cell>
          <cell r="AJ69">
            <v>0</v>
          </cell>
          <cell r="AK69">
            <v>0</v>
          </cell>
          <cell r="AL69">
            <v>1699338</v>
          </cell>
          <cell r="AM69">
            <v>0</v>
          </cell>
          <cell r="AN69">
            <v>0</v>
          </cell>
          <cell r="AO69" t="b">
            <v>0</v>
          </cell>
          <cell r="AP69">
            <v>0</v>
          </cell>
          <cell r="AQ69">
            <v>0</v>
          </cell>
          <cell r="AR69">
            <v>3500000</v>
          </cell>
          <cell r="AS69">
            <v>0</v>
          </cell>
          <cell r="AT69">
            <v>0</v>
          </cell>
          <cell r="AU69">
            <v>126052</v>
          </cell>
          <cell r="AV69">
            <v>21922</v>
          </cell>
          <cell r="AW69">
            <v>7720368</v>
          </cell>
          <cell r="AX69">
            <v>540426</v>
          </cell>
          <cell r="AY69">
            <v>0</v>
          </cell>
          <cell r="AZ69">
            <v>138900</v>
          </cell>
          <cell r="BA69">
            <v>6893068</v>
          </cell>
          <cell r="BB69">
            <v>926000</v>
          </cell>
          <cell r="BC69">
            <v>1</v>
          </cell>
          <cell r="BD69">
            <v>0</v>
          </cell>
          <cell r="BE69">
            <v>926000</v>
          </cell>
          <cell r="BF69">
            <v>5967068</v>
          </cell>
          <cell r="BG69">
            <v>1607767</v>
          </cell>
          <cell r="BH69">
            <v>5424201</v>
          </cell>
          <cell r="BI69">
            <v>0</v>
          </cell>
          <cell r="BJ69">
            <v>0</v>
          </cell>
          <cell r="BK69">
            <v>0</v>
          </cell>
          <cell r="BL69">
            <v>0</v>
          </cell>
          <cell r="BM69">
            <v>5402279</v>
          </cell>
          <cell r="BN69" t="b">
            <v>1</v>
          </cell>
          <cell r="BO69">
            <v>21922</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F69">
            <v>0</v>
          </cell>
          <cell r="CG69">
            <v>0</v>
          </cell>
          <cell r="CH69" t="str">
            <v>DECEMBRIE</v>
          </cell>
          <cell r="CI69" t="str">
            <v>I</v>
          </cell>
          <cell r="CJ69">
            <v>0</v>
          </cell>
          <cell r="CK69" t="b">
            <v>0</v>
          </cell>
          <cell r="CL69">
            <v>0</v>
          </cell>
          <cell r="CM69">
            <v>0</v>
          </cell>
          <cell r="CN69">
            <v>0</v>
          </cell>
          <cell r="CO69">
            <v>0</v>
          </cell>
          <cell r="CP69" t="str">
            <v>N</v>
          </cell>
          <cell r="CQ69" t="str">
            <v>N</v>
          </cell>
          <cell r="CR69" t="b">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t="b">
            <v>0</v>
          </cell>
          <cell r="DO69" t="b">
            <v>0</v>
          </cell>
          <cell r="DP69" t="b">
            <v>0</v>
          </cell>
          <cell r="DQ69" t="b">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t="b">
            <v>0</v>
          </cell>
          <cell r="ET69">
            <v>0</v>
          </cell>
          <cell r="EU69">
            <v>0</v>
          </cell>
          <cell r="EV69">
            <v>0</v>
          </cell>
        </row>
        <row r="70">
          <cell r="A70">
            <v>139</v>
          </cell>
          <cell r="B70" t="str">
            <v>2680828020047</v>
          </cell>
          <cell r="C70" t="str">
            <v>ESTE</v>
          </cell>
          <cell r="D70" t="str">
            <v>TRUT ELENA</v>
          </cell>
          <cell r="E70" t="str">
            <v>TRUT</v>
          </cell>
          <cell r="F70" t="str">
            <v>ELENA</v>
          </cell>
          <cell r="G70" t="str">
            <v>inspector</v>
          </cell>
          <cell r="H70">
            <v>0</v>
          </cell>
          <cell r="I70">
            <v>1259947</v>
          </cell>
          <cell r="J70">
            <v>1259947</v>
          </cell>
          <cell r="K70">
            <v>0</v>
          </cell>
          <cell r="L70">
            <v>0</v>
          </cell>
          <cell r="M70">
            <v>0</v>
          </cell>
          <cell r="N70">
            <v>0</v>
          </cell>
          <cell r="O70">
            <v>0</v>
          </cell>
          <cell r="P70">
            <v>0</v>
          </cell>
          <cell r="Q70">
            <v>144</v>
          </cell>
          <cell r="R70">
            <v>0</v>
          </cell>
          <cell r="S70">
            <v>0</v>
          </cell>
          <cell r="T70">
            <v>0</v>
          </cell>
          <cell r="U70">
            <v>0</v>
          </cell>
          <cell r="V70">
            <v>0</v>
          </cell>
          <cell r="W70">
            <v>0</v>
          </cell>
          <cell r="X70">
            <v>0</v>
          </cell>
          <cell r="Y70">
            <v>0</v>
          </cell>
          <cell r="Z70">
            <v>20</v>
          </cell>
          <cell r="AA70">
            <v>0</v>
          </cell>
          <cell r="AB70">
            <v>251989</v>
          </cell>
          <cell r="AC70">
            <v>0</v>
          </cell>
          <cell r="AD70">
            <v>0</v>
          </cell>
          <cell r="AE70">
            <v>0</v>
          </cell>
          <cell r="AF70">
            <v>0</v>
          </cell>
          <cell r="AG70">
            <v>0</v>
          </cell>
          <cell r="AH70">
            <v>0</v>
          </cell>
          <cell r="AI70">
            <v>0</v>
          </cell>
          <cell r="AJ70">
            <v>0</v>
          </cell>
          <cell r="AK70">
            <v>1285146</v>
          </cell>
          <cell r="AL70">
            <v>0</v>
          </cell>
          <cell r="AM70">
            <v>0</v>
          </cell>
          <cell r="AN70">
            <v>0</v>
          </cell>
          <cell r="AO70" t="b">
            <v>0</v>
          </cell>
          <cell r="AP70">
            <v>0</v>
          </cell>
          <cell r="AQ70">
            <v>0</v>
          </cell>
          <cell r="AR70">
            <v>0</v>
          </cell>
          <cell r="AS70">
            <v>0</v>
          </cell>
          <cell r="AT70">
            <v>0</v>
          </cell>
          <cell r="AU70">
            <v>75597</v>
          </cell>
          <cell r="AV70">
            <v>12599</v>
          </cell>
          <cell r="AW70">
            <v>1285146</v>
          </cell>
          <cell r="AX70">
            <v>89960</v>
          </cell>
          <cell r="AY70">
            <v>0</v>
          </cell>
          <cell r="AZ70">
            <v>138900</v>
          </cell>
          <cell r="BA70">
            <v>968090</v>
          </cell>
          <cell r="BB70">
            <v>926000</v>
          </cell>
          <cell r="BC70">
            <v>1.35</v>
          </cell>
          <cell r="BD70">
            <v>324100</v>
          </cell>
          <cell r="BE70">
            <v>968090</v>
          </cell>
          <cell r="BF70">
            <v>0</v>
          </cell>
          <cell r="BG70">
            <v>0</v>
          </cell>
          <cell r="BH70">
            <v>1106990</v>
          </cell>
          <cell r="BI70">
            <v>0</v>
          </cell>
          <cell r="BJ70">
            <v>0</v>
          </cell>
          <cell r="BK70">
            <v>170000</v>
          </cell>
          <cell r="BL70">
            <v>0</v>
          </cell>
          <cell r="BM70">
            <v>936990</v>
          </cell>
          <cell r="BN70" t="b">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F70">
            <v>0</v>
          </cell>
          <cell r="CG70">
            <v>0</v>
          </cell>
          <cell r="CH70" t="str">
            <v>DECEMBRIE</v>
          </cell>
          <cell r="CI70" t="str">
            <v>II</v>
          </cell>
          <cell r="CJ70">
            <v>0</v>
          </cell>
          <cell r="CK70" t="b">
            <v>0</v>
          </cell>
          <cell r="CL70">
            <v>0</v>
          </cell>
          <cell r="CM70">
            <v>0</v>
          </cell>
          <cell r="CN70">
            <v>0</v>
          </cell>
          <cell r="CO70">
            <v>0</v>
          </cell>
          <cell r="CP70" t="str">
            <v>N</v>
          </cell>
          <cell r="CQ70" t="str">
            <v>N</v>
          </cell>
          <cell r="CR70" t="b">
            <v>0</v>
          </cell>
          <cell r="CS70">
            <v>85</v>
          </cell>
          <cell r="CT70">
            <v>0</v>
          </cell>
          <cell r="CU70">
            <v>144</v>
          </cell>
          <cell r="CV70">
            <v>0</v>
          </cell>
          <cell r="CW70">
            <v>144</v>
          </cell>
          <cell r="CX70">
            <v>0</v>
          </cell>
          <cell r="CY70">
            <v>0</v>
          </cell>
          <cell r="CZ70">
            <v>1285146</v>
          </cell>
          <cell r="DA70">
            <v>144</v>
          </cell>
          <cell r="DB70">
            <v>0</v>
          </cell>
          <cell r="DC70">
            <v>144</v>
          </cell>
          <cell r="DD70">
            <v>0</v>
          </cell>
          <cell r="DE70">
            <v>1285146</v>
          </cell>
          <cell r="DF70">
            <v>1285146</v>
          </cell>
          <cell r="DG70">
            <v>0</v>
          </cell>
          <cell r="DH70">
            <v>0</v>
          </cell>
          <cell r="DI70">
            <v>0</v>
          </cell>
          <cell r="DJ70">
            <v>0</v>
          </cell>
          <cell r="DK70">
            <v>0</v>
          </cell>
          <cell r="DL70">
            <v>0</v>
          </cell>
          <cell r="DM70">
            <v>0</v>
          </cell>
          <cell r="DN70" t="b">
            <v>0</v>
          </cell>
          <cell r="DO70" t="b">
            <v>0</v>
          </cell>
          <cell r="DP70" t="b">
            <v>0</v>
          </cell>
          <cell r="DQ70" t="b">
            <v>1</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t="b">
            <v>0</v>
          </cell>
          <cell r="ET70">
            <v>0</v>
          </cell>
          <cell r="EU70">
            <v>0</v>
          </cell>
          <cell r="EV70">
            <v>0</v>
          </cell>
        </row>
        <row r="71">
          <cell r="A71">
            <v>133</v>
          </cell>
          <cell r="B71" t="str">
            <v>1460215020032</v>
          </cell>
          <cell r="C71" t="str">
            <v>ESTE</v>
          </cell>
          <cell r="D71" t="str">
            <v>MOT TEODOR</v>
          </cell>
          <cell r="E71" t="str">
            <v>MOT</v>
          </cell>
          <cell r="F71" t="str">
            <v>TEODOR</v>
          </cell>
          <cell r="G71" t="str">
            <v>inspector</v>
          </cell>
          <cell r="H71">
            <v>0</v>
          </cell>
          <cell r="I71">
            <v>2330800</v>
          </cell>
          <cell r="J71">
            <v>2680420</v>
          </cell>
          <cell r="K71">
            <v>2680420</v>
          </cell>
          <cell r="L71">
            <v>0</v>
          </cell>
          <cell r="M71">
            <v>0</v>
          </cell>
          <cell r="N71">
            <v>349620</v>
          </cell>
          <cell r="O71">
            <v>15</v>
          </cell>
          <cell r="P71">
            <v>349620</v>
          </cell>
          <cell r="Q71">
            <v>144</v>
          </cell>
          <cell r="R71">
            <v>144</v>
          </cell>
          <cell r="S71">
            <v>0</v>
          </cell>
          <cell r="T71">
            <v>0</v>
          </cell>
          <cell r="U71">
            <v>39</v>
          </cell>
          <cell r="V71">
            <v>1451894</v>
          </cell>
          <cell r="W71">
            <v>1451894</v>
          </cell>
          <cell r="X71">
            <v>0</v>
          </cell>
          <cell r="Y71">
            <v>0</v>
          </cell>
          <cell r="Z71">
            <v>25</v>
          </cell>
          <cell r="AA71">
            <v>670105</v>
          </cell>
          <cell r="AB71">
            <v>670105</v>
          </cell>
          <cell r="AC71">
            <v>10</v>
          </cell>
          <cell r="AD71">
            <v>268042</v>
          </cell>
          <cell r="AE71">
            <v>268042</v>
          </cell>
          <cell r="AF71">
            <v>0</v>
          </cell>
          <cell r="AG71">
            <v>0</v>
          </cell>
          <cell r="AH71">
            <v>0</v>
          </cell>
          <cell r="AI71">
            <v>0</v>
          </cell>
          <cell r="AJ71">
            <v>0</v>
          </cell>
          <cell r="AK71">
            <v>0</v>
          </cell>
          <cell r="AL71">
            <v>2265513</v>
          </cell>
          <cell r="AM71">
            <v>0</v>
          </cell>
          <cell r="AN71">
            <v>0</v>
          </cell>
          <cell r="AO71" t="b">
            <v>0</v>
          </cell>
          <cell r="AP71">
            <v>0</v>
          </cell>
          <cell r="AQ71">
            <v>0</v>
          </cell>
          <cell r="AR71">
            <v>3500000</v>
          </cell>
          <cell r="AS71">
            <v>0</v>
          </cell>
          <cell r="AT71">
            <v>0</v>
          </cell>
          <cell r="AU71">
            <v>180928</v>
          </cell>
          <cell r="AV71">
            <v>26804</v>
          </cell>
          <cell r="AW71">
            <v>10835974</v>
          </cell>
          <cell r="AX71">
            <v>758518</v>
          </cell>
          <cell r="AY71">
            <v>0</v>
          </cell>
          <cell r="AZ71">
            <v>138900</v>
          </cell>
          <cell r="BA71">
            <v>9730824</v>
          </cell>
          <cell r="BB71">
            <v>926000</v>
          </cell>
          <cell r="BC71">
            <v>1.4</v>
          </cell>
          <cell r="BD71">
            <v>370400</v>
          </cell>
          <cell r="BE71">
            <v>1296400</v>
          </cell>
          <cell r="BF71">
            <v>8434424</v>
          </cell>
          <cell r="BG71">
            <v>2594710</v>
          </cell>
          <cell r="BH71">
            <v>7275014</v>
          </cell>
          <cell r="BI71">
            <v>0</v>
          </cell>
          <cell r="BJ71">
            <v>0</v>
          </cell>
          <cell r="BK71">
            <v>800000</v>
          </cell>
          <cell r="BL71">
            <v>0</v>
          </cell>
          <cell r="BM71">
            <v>6451706</v>
          </cell>
          <cell r="BN71" t="b">
            <v>1</v>
          </cell>
          <cell r="BO71">
            <v>23308</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F71">
            <v>0</v>
          </cell>
          <cell r="CG71">
            <v>0</v>
          </cell>
          <cell r="CH71" t="str">
            <v>DECEMBRIE</v>
          </cell>
          <cell r="CI71" t="str">
            <v>I</v>
          </cell>
          <cell r="CJ71">
            <v>0</v>
          </cell>
          <cell r="CK71" t="b">
            <v>0</v>
          </cell>
          <cell r="CL71">
            <v>0</v>
          </cell>
          <cell r="CM71">
            <v>0</v>
          </cell>
          <cell r="CN71">
            <v>0</v>
          </cell>
          <cell r="CO71">
            <v>0</v>
          </cell>
          <cell r="CP71" t="str">
            <v>N</v>
          </cell>
          <cell r="CQ71" t="str">
            <v>N</v>
          </cell>
          <cell r="CR71" t="b">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t="b">
            <v>0</v>
          </cell>
          <cell r="DO71" t="b">
            <v>0</v>
          </cell>
          <cell r="DP71" t="b">
            <v>0</v>
          </cell>
          <cell r="DQ71" t="b">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t="b">
            <v>0</v>
          </cell>
          <cell r="ET71">
            <v>0</v>
          </cell>
          <cell r="EU71">
            <v>0</v>
          </cell>
          <cell r="EV71">
            <v>0</v>
          </cell>
        </row>
        <row r="72">
          <cell r="A72">
            <v>134</v>
          </cell>
          <cell r="B72" t="str">
            <v>2480627020036</v>
          </cell>
          <cell r="C72" t="str">
            <v>ESTE</v>
          </cell>
          <cell r="D72" t="str">
            <v>NEMETH GHEORGHINA-EVA</v>
          </cell>
          <cell r="E72" t="str">
            <v>NEMETH</v>
          </cell>
          <cell r="F72" t="str">
            <v>GHEORGHINA-EVA</v>
          </cell>
          <cell r="G72" t="str">
            <v>inspector</v>
          </cell>
          <cell r="H72">
            <v>0</v>
          </cell>
          <cell r="I72">
            <v>2284600</v>
          </cell>
          <cell r="J72">
            <v>2284600</v>
          </cell>
          <cell r="K72">
            <v>1015378</v>
          </cell>
          <cell r="L72">
            <v>0</v>
          </cell>
          <cell r="M72">
            <v>0</v>
          </cell>
          <cell r="N72">
            <v>0</v>
          </cell>
          <cell r="O72">
            <v>0</v>
          </cell>
          <cell r="P72">
            <v>0</v>
          </cell>
          <cell r="Q72">
            <v>144</v>
          </cell>
          <cell r="R72">
            <v>64</v>
          </cell>
          <cell r="S72">
            <v>0</v>
          </cell>
          <cell r="T72">
            <v>0</v>
          </cell>
          <cell r="U72">
            <v>0</v>
          </cell>
          <cell r="V72">
            <v>0</v>
          </cell>
          <cell r="W72">
            <v>0</v>
          </cell>
          <cell r="X72">
            <v>0</v>
          </cell>
          <cell r="Y72">
            <v>0</v>
          </cell>
          <cell r="Z72">
            <v>25</v>
          </cell>
          <cell r="AA72">
            <v>253844</v>
          </cell>
          <cell r="AB72">
            <v>571150</v>
          </cell>
          <cell r="AC72">
            <v>10</v>
          </cell>
          <cell r="AD72">
            <v>101538</v>
          </cell>
          <cell r="AE72">
            <v>228460</v>
          </cell>
          <cell r="AF72">
            <v>0</v>
          </cell>
          <cell r="AG72">
            <v>0</v>
          </cell>
          <cell r="AH72">
            <v>0</v>
          </cell>
          <cell r="AI72">
            <v>80</v>
          </cell>
          <cell r="AJ72">
            <v>1586528</v>
          </cell>
          <cell r="AK72">
            <v>0</v>
          </cell>
          <cell r="AL72">
            <v>1932568</v>
          </cell>
          <cell r="AM72">
            <v>0</v>
          </cell>
          <cell r="AN72">
            <v>0</v>
          </cell>
          <cell r="AO72" t="b">
            <v>0</v>
          </cell>
          <cell r="AP72">
            <v>0</v>
          </cell>
          <cell r="AQ72">
            <v>0</v>
          </cell>
          <cell r="AR72">
            <v>3500000</v>
          </cell>
          <cell r="AS72">
            <v>0</v>
          </cell>
          <cell r="AT72">
            <v>0</v>
          </cell>
          <cell r="AU72">
            <v>154210</v>
          </cell>
          <cell r="AV72">
            <v>22846</v>
          </cell>
          <cell r="AW72">
            <v>8389856</v>
          </cell>
          <cell r="AX72">
            <v>587290</v>
          </cell>
          <cell r="AY72">
            <v>0</v>
          </cell>
          <cell r="AZ72">
            <v>138900</v>
          </cell>
          <cell r="BA72">
            <v>7486610</v>
          </cell>
          <cell r="BB72">
            <v>926000</v>
          </cell>
          <cell r="BC72">
            <v>1</v>
          </cell>
          <cell r="BD72">
            <v>0</v>
          </cell>
          <cell r="BE72">
            <v>926000</v>
          </cell>
          <cell r="BF72">
            <v>6560610</v>
          </cell>
          <cell r="BG72">
            <v>1845184</v>
          </cell>
          <cell r="BH72">
            <v>5780326</v>
          </cell>
          <cell r="BI72">
            <v>0</v>
          </cell>
          <cell r="BJ72">
            <v>0</v>
          </cell>
          <cell r="BK72">
            <v>360000</v>
          </cell>
          <cell r="BL72">
            <v>0</v>
          </cell>
          <cell r="BM72">
            <v>5397480</v>
          </cell>
          <cell r="BN72" t="b">
            <v>1</v>
          </cell>
          <cell r="BO72">
            <v>22846</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F72">
            <v>0</v>
          </cell>
          <cell r="CG72">
            <v>0</v>
          </cell>
          <cell r="CH72" t="str">
            <v>DECEMBRIE</v>
          </cell>
          <cell r="CI72" t="str">
            <v>I</v>
          </cell>
          <cell r="CJ72">
            <v>0</v>
          </cell>
          <cell r="CK72" t="b">
            <v>0</v>
          </cell>
          <cell r="CL72">
            <v>0</v>
          </cell>
          <cell r="CM72">
            <v>0</v>
          </cell>
          <cell r="CN72">
            <v>0</v>
          </cell>
          <cell r="CO72">
            <v>0</v>
          </cell>
          <cell r="CP72" t="str">
            <v>N</v>
          </cell>
          <cell r="CQ72" t="str">
            <v>N</v>
          </cell>
          <cell r="CR72" t="b">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t="b">
            <v>0</v>
          </cell>
          <cell r="DO72" t="b">
            <v>0</v>
          </cell>
          <cell r="DP72" t="b">
            <v>0</v>
          </cell>
          <cell r="DQ72" t="b">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t="b">
            <v>0</v>
          </cell>
          <cell r="ET72">
            <v>0</v>
          </cell>
          <cell r="EU72">
            <v>0</v>
          </cell>
          <cell r="EV72">
            <v>0</v>
          </cell>
        </row>
        <row r="73">
          <cell r="A73">
            <v>128</v>
          </cell>
          <cell r="B73" t="str">
            <v>1750602020034</v>
          </cell>
          <cell r="C73" t="str">
            <v>ESTE</v>
          </cell>
          <cell r="D73" t="str">
            <v>FERICEAN FLORIN-CLAUDIU</v>
          </cell>
          <cell r="E73" t="str">
            <v>FERICEAN</v>
          </cell>
          <cell r="F73" t="str">
            <v>FLORIN-CLAUDIU</v>
          </cell>
          <cell r="G73" t="str">
            <v>inspector</v>
          </cell>
          <cell r="H73">
            <v>0</v>
          </cell>
          <cell r="I73">
            <v>2547000</v>
          </cell>
          <cell r="J73">
            <v>2547000</v>
          </cell>
          <cell r="K73">
            <v>2547000</v>
          </cell>
          <cell r="L73">
            <v>0</v>
          </cell>
          <cell r="M73">
            <v>0</v>
          </cell>
          <cell r="N73">
            <v>0</v>
          </cell>
          <cell r="O73">
            <v>0</v>
          </cell>
          <cell r="P73">
            <v>0</v>
          </cell>
          <cell r="Q73">
            <v>144</v>
          </cell>
          <cell r="R73">
            <v>144</v>
          </cell>
          <cell r="S73">
            <v>0</v>
          </cell>
          <cell r="T73">
            <v>0</v>
          </cell>
          <cell r="U73">
            <v>31</v>
          </cell>
          <cell r="V73">
            <v>1096625</v>
          </cell>
          <cell r="W73">
            <v>1096625</v>
          </cell>
          <cell r="X73">
            <v>0</v>
          </cell>
          <cell r="Y73">
            <v>0</v>
          </cell>
          <cell r="Z73">
            <v>10</v>
          </cell>
          <cell r="AA73">
            <v>254700</v>
          </cell>
          <cell r="AB73">
            <v>254700</v>
          </cell>
          <cell r="AC73">
            <v>10</v>
          </cell>
          <cell r="AD73">
            <v>254700</v>
          </cell>
          <cell r="AE73">
            <v>254700</v>
          </cell>
          <cell r="AF73">
            <v>0</v>
          </cell>
          <cell r="AG73">
            <v>0</v>
          </cell>
          <cell r="AH73">
            <v>0</v>
          </cell>
          <cell r="AI73">
            <v>0</v>
          </cell>
          <cell r="AJ73">
            <v>0</v>
          </cell>
          <cell r="AK73">
            <v>0</v>
          </cell>
          <cell r="AL73">
            <v>2150974</v>
          </cell>
          <cell r="AM73">
            <v>0</v>
          </cell>
          <cell r="AN73">
            <v>0</v>
          </cell>
          <cell r="AO73" t="b">
            <v>0</v>
          </cell>
          <cell r="AP73">
            <v>0</v>
          </cell>
          <cell r="AQ73">
            <v>0</v>
          </cell>
          <cell r="AR73">
            <v>3500000</v>
          </cell>
          <cell r="AS73">
            <v>0</v>
          </cell>
          <cell r="AT73">
            <v>0</v>
          </cell>
          <cell r="AU73">
            <v>152820</v>
          </cell>
          <cell r="AV73">
            <v>25470</v>
          </cell>
          <cell r="AW73">
            <v>9803999</v>
          </cell>
          <cell r="AX73">
            <v>686280</v>
          </cell>
          <cell r="AY73">
            <v>0</v>
          </cell>
          <cell r="AZ73">
            <v>138900</v>
          </cell>
          <cell r="BA73">
            <v>8800529</v>
          </cell>
          <cell r="BB73">
            <v>926000</v>
          </cell>
          <cell r="BC73">
            <v>1</v>
          </cell>
          <cell r="BD73">
            <v>0</v>
          </cell>
          <cell r="BE73">
            <v>926000</v>
          </cell>
          <cell r="BF73">
            <v>7874529</v>
          </cell>
          <cell r="BG73">
            <v>2370752</v>
          </cell>
          <cell r="BH73">
            <v>6568677</v>
          </cell>
          <cell r="BI73">
            <v>0</v>
          </cell>
          <cell r="BJ73">
            <v>0</v>
          </cell>
          <cell r="BK73">
            <v>0</v>
          </cell>
          <cell r="BL73">
            <v>0</v>
          </cell>
          <cell r="BM73">
            <v>6543207</v>
          </cell>
          <cell r="BN73" t="b">
            <v>1</v>
          </cell>
          <cell r="BO73">
            <v>25470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F73">
            <v>0</v>
          </cell>
          <cell r="CG73">
            <v>0</v>
          </cell>
          <cell r="CH73" t="str">
            <v>DECEMBRIE</v>
          </cell>
          <cell r="CI73" t="str">
            <v>IA</v>
          </cell>
          <cell r="CJ73">
            <v>0</v>
          </cell>
          <cell r="CK73" t="b">
            <v>0</v>
          </cell>
          <cell r="CL73">
            <v>0</v>
          </cell>
          <cell r="CM73">
            <v>0</v>
          </cell>
          <cell r="CN73">
            <v>0</v>
          </cell>
          <cell r="CO73">
            <v>0</v>
          </cell>
          <cell r="CP73" t="str">
            <v>N</v>
          </cell>
          <cell r="CQ73" t="str">
            <v>N</v>
          </cell>
          <cell r="CR73" t="b">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t="b">
            <v>0</v>
          </cell>
          <cell r="DO73" t="b">
            <v>0</v>
          </cell>
          <cell r="DP73" t="b">
            <v>0</v>
          </cell>
          <cell r="DQ73" t="b">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t="b">
            <v>0</v>
          </cell>
          <cell r="ET73">
            <v>0</v>
          </cell>
          <cell r="EU73">
            <v>0</v>
          </cell>
          <cell r="EV73">
            <v>0</v>
          </cell>
        </row>
        <row r="74">
          <cell r="A74">
            <v>135</v>
          </cell>
          <cell r="B74" t="str">
            <v>2571013020088</v>
          </cell>
          <cell r="C74" t="str">
            <v>ESTE</v>
          </cell>
          <cell r="D74" t="str">
            <v>PECICAN EUGENIA</v>
          </cell>
          <cell r="E74" t="str">
            <v>PECICAN</v>
          </cell>
          <cell r="F74" t="str">
            <v>EUGENIA</v>
          </cell>
          <cell r="G74" t="str">
            <v>inspector</v>
          </cell>
          <cell r="H74">
            <v>0</v>
          </cell>
          <cell r="I74">
            <v>2284600</v>
          </cell>
          <cell r="J74">
            <v>2284600</v>
          </cell>
          <cell r="K74">
            <v>1015378</v>
          </cell>
          <cell r="L74">
            <v>0</v>
          </cell>
          <cell r="M74">
            <v>0</v>
          </cell>
          <cell r="N74">
            <v>0</v>
          </cell>
          <cell r="O74">
            <v>0</v>
          </cell>
          <cell r="P74">
            <v>0</v>
          </cell>
          <cell r="Q74">
            <v>144</v>
          </cell>
          <cell r="R74">
            <v>64</v>
          </cell>
          <cell r="S74">
            <v>0</v>
          </cell>
          <cell r="T74">
            <v>0</v>
          </cell>
          <cell r="U74">
            <v>8</v>
          </cell>
          <cell r="V74">
            <v>253844</v>
          </cell>
          <cell r="W74">
            <v>253844</v>
          </cell>
          <cell r="X74">
            <v>0</v>
          </cell>
          <cell r="Y74">
            <v>0</v>
          </cell>
          <cell r="Z74">
            <v>20</v>
          </cell>
          <cell r="AA74">
            <v>203076</v>
          </cell>
          <cell r="AB74">
            <v>456920</v>
          </cell>
          <cell r="AC74">
            <v>0</v>
          </cell>
          <cell r="AD74">
            <v>0</v>
          </cell>
          <cell r="AE74">
            <v>0</v>
          </cell>
          <cell r="AF74">
            <v>0</v>
          </cell>
          <cell r="AG74">
            <v>0</v>
          </cell>
          <cell r="AH74">
            <v>0</v>
          </cell>
          <cell r="AI74">
            <v>80</v>
          </cell>
          <cell r="AJ74">
            <v>1523067</v>
          </cell>
          <cell r="AK74">
            <v>0</v>
          </cell>
          <cell r="AL74">
            <v>1932568</v>
          </cell>
          <cell r="AM74">
            <v>0</v>
          </cell>
          <cell r="AN74">
            <v>0</v>
          </cell>
          <cell r="AO74" t="b">
            <v>0</v>
          </cell>
          <cell r="AP74">
            <v>0</v>
          </cell>
          <cell r="AQ74">
            <v>0</v>
          </cell>
          <cell r="AR74">
            <v>3500000</v>
          </cell>
          <cell r="AS74">
            <v>0</v>
          </cell>
          <cell r="AT74">
            <v>0</v>
          </cell>
          <cell r="AU74">
            <v>137076</v>
          </cell>
          <cell r="AV74">
            <v>22846</v>
          </cell>
          <cell r="AW74">
            <v>8427933</v>
          </cell>
          <cell r="AX74">
            <v>589955</v>
          </cell>
          <cell r="AY74">
            <v>0</v>
          </cell>
          <cell r="AZ74">
            <v>138900</v>
          </cell>
          <cell r="BA74">
            <v>7539156</v>
          </cell>
          <cell r="BB74">
            <v>926000</v>
          </cell>
          <cell r="BC74">
            <v>1.55</v>
          </cell>
          <cell r="BD74">
            <v>509300</v>
          </cell>
          <cell r="BE74">
            <v>1435300</v>
          </cell>
          <cell r="BF74">
            <v>6103856</v>
          </cell>
          <cell r="BG74">
            <v>1662482</v>
          </cell>
          <cell r="BH74">
            <v>6015574</v>
          </cell>
          <cell r="BI74">
            <v>0</v>
          </cell>
          <cell r="BJ74">
            <v>0</v>
          </cell>
          <cell r="BK74">
            <v>0</v>
          </cell>
          <cell r="BL74">
            <v>0</v>
          </cell>
          <cell r="BM74">
            <v>5992728</v>
          </cell>
          <cell r="BN74" t="b">
            <v>1</v>
          </cell>
          <cell r="BO74">
            <v>22846</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F74">
            <v>0</v>
          </cell>
          <cell r="CG74">
            <v>0</v>
          </cell>
          <cell r="CH74" t="str">
            <v>DECEMBRIE</v>
          </cell>
          <cell r="CI74" t="str">
            <v>I</v>
          </cell>
          <cell r="CJ74">
            <v>0</v>
          </cell>
          <cell r="CK74" t="b">
            <v>0</v>
          </cell>
          <cell r="CL74">
            <v>0</v>
          </cell>
          <cell r="CM74">
            <v>0</v>
          </cell>
          <cell r="CN74">
            <v>0</v>
          </cell>
          <cell r="CO74">
            <v>0</v>
          </cell>
          <cell r="CP74" t="str">
            <v>N</v>
          </cell>
          <cell r="CQ74" t="str">
            <v>N</v>
          </cell>
          <cell r="CR74" t="b">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t="b">
            <v>0</v>
          </cell>
          <cell r="DO74" t="b">
            <v>0</v>
          </cell>
          <cell r="DP74" t="b">
            <v>0</v>
          </cell>
          <cell r="DQ74" t="b">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t="b">
            <v>0</v>
          </cell>
          <cell r="ET74">
            <v>0</v>
          </cell>
          <cell r="EU74">
            <v>0</v>
          </cell>
          <cell r="EV74">
            <v>0</v>
          </cell>
        </row>
        <row r="75">
          <cell r="A75">
            <v>129</v>
          </cell>
          <cell r="B75" t="str">
            <v>2740828020059</v>
          </cell>
          <cell r="C75" t="str">
            <v>ESTE</v>
          </cell>
          <cell r="D75" t="str">
            <v>IOVA MIHAELA-FLORINA</v>
          </cell>
          <cell r="E75" t="str">
            <v>IOVA</v>
          </cell>
          <cell r="F75" t="str">
            <v>MIHAELA-FLORINA</v>
          </cell>
          <cell r="G75" t="str">
            <v>inspector</v>
          </cell>
          <cell r="H75">
            <v>0</v>
          </cell>
          <cell r="I75">
            <v>2398400</v>
          </cell>
          <cell r="J75">
            <v>2398400</v>
          </cell>
          <cell r="K75">
            <v>2398400</v>
          </cell>
          <cell r="L75">
            <v>0</v>
          </cell>
          <cell r="M75">
            <v>0</v>
          </cell>
          <cell r="N75">
            <v>0</v>
          </cell>
          <cell r="O75">
            <v>0</v>
          </cell>
          <cell r="P75">
            <v>0</v>
          </cell>
          <cell r="Q75">
            <v>144</v>
          </cell>
          <cell r="R75">
            <v>144</v>
          </cell>
          <cell r="S75">
            <v>0</v>
          </cell>
          <cell r="T75">
            <v>0</v>
          </cell>
          <cell r="U75">
            <v>7</v>
          </cell>
          <cell r="V75">
            <v>233178</v>
          </cell>
          <cell r="W75">
            <v>233178</v>
          </cell>
          <cell r="X75">
            <v>0</v>
          </cell>
          <cell r="Y75">
            <v>0</v>
          </cell>
          <cell r="Z75">
            <v>5</v>
          </cell>
          <cell r="AA75">
            <v>119920</v>
          </cell>
          <cell r="AB75">
            <v>119920</v>
          </cell>
          <cell r="AC75">
            <v>0</v>
          </cell>
          <cell r="AD75">
            <v>0</v>
          </cell>
          <cell r="AE75">
            <v>0</v>
          </cell>
          <cell r="AF75">
            <v>0</v>
          </cell>
          <cell r="AG75">
            <v>0</v>
          </cell>
          <cell r="AH75">
            <v>0</v>
          </cell>
          <cell r="AI75">
            <v>0</v>
          </cell>
          <cell r="AJ75">
            <v>0</v>
          </cell>
          <cell r="AK75">
            <v>0</v>
          </cell>
          <cell r="AL75">
            <v>2030559</v>
          </cell>
          <cell r="AM75">
            <v>0</v>
          </cell>
          <cell r="AN75">
            <v>0</v>
          </cell>
          <cell r="AO75" t="b">
            <v>0</v>
          </cell>
          <cell r="AP75">
            <v>0</v>
          </cell>
          <cell r="AQ75">
            <v>0</v>
          </cell>
          <cell r="AR75">
            <v>3500000</v>
          </cell>
          <cell r="AS75">
            <v>0</v>
          </cell>
          <cell r="AT75">
            <v>0</v>
          </cell>
          <cell r="AU75">
            <v>125916</v>
          </cell>
          <cell r="AV75">
            <v>23984</v>
          </cell>
          <cell r="AW75">
            <v>8282057</v>
          </cell>
          <cell r="AX75">
            <v>579744</v>
          </cell>
          <cell r="AY75">
            <v>0</v>
          </cell>
          <cell r="AZ75">
            <v>138900</v>
          </cell>
          <cell r="BA75">
            <v>7413513</v>
          </cell>
          <cell r="BB75">
            <v>926000</v>
          </cell>
          <cell r="BC75">
            <v>1.35</v>
          </cell>
          <cell r="BD75">
            <v>324100</v>
          </cell>
          <cell r="BE75">
            <v>1250100</v>
          </cell>
          <cell r="BF75">
            <v>6163413</v>
          </cell>
          <cell r="BG75">
            <v>1686305</v>
          </cell>
          <cell r="BH75">
            <v>5866108</v>
          </cell>
          <cell r="BI75">
            <v>0</v>
          </cell>
          <cell r="BJ75">
            <v>0</v>
          </cell>
          <cell r="BK75">
            <v>550000</v>
          </cell>
          <cell r="BL75">
            <v>0</v>
          </cell>
          <cell r="BM75">
            <v>5292124</v>
          </cell>
          <cell r="BN75" t="b">
            <v>1</v>
          </cell>
          <cell r="BO75">
            <v>23984</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F75">
            <v>0</v>
          </cell>
          <cell r="CG75">
            <v>0</v>
          </cell>
          <cell r="CH75" t="str">
            <v>DECEMBRIE</v>
          </cell>
          <cell r="CI75" t="str">
            <v>IA</v>
          </cell>
          <cell r="CJ75">
            <v>0</v>
          </cell>
          <cell r="CK75" t="b">
            <v>0</v>
          </cell>
          <cell r="CL75">
            <v>0</v>
          </cell>
          <cell r="CM75">
            <v>0</v>
          </cell>
          <cell r="CN75">
            <v>0</v>
          </cell>
          <cell r="CO75">
            <v>0</v>
          </cell>
          <cell r="CP75" t="str">
            <v>N</v>
          </cell>
          <cell r="CQ75" t="str">
            <v>N</v>
          </cell>
          <cell r="CR75" t="b">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t="b">
            <v>0</v>
          </cell>
          <cell r="DO75" t="b">
            <v>0</v>
          </cell>
          <cell r="DP75" t="b">
            <v>0</v>
          </cell>
          <cell r="DQ75" t="b">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t="b">
            <v>0</v>
          </cell>
          <cell r="ET75">
            <v>0</v>
          </cell>
          <cell r="EU75">
            <v>0</v>
          </cell>
          <cell r="EV75">
            <v>0</v>
          </cell>
        </row>
        <row r="76">
          <cell r="A76">
            <v>131</v>
          </cell>
          <cell r="B76" t="str">
            <v>2740125020012</v>
          </cell>
          <cell r="C76" t="str">
            <v>ESTE</v>
          </cell>
          <cell r="D76" t="str">
            <v>ARDELEAN CERASELA-GINA</v>
          </cell>
          <cell r="E76" t="str">
            <v>ARDELEAN</v>
          </cell>
          <cell r="F76" t="str">
            <v>CERASELA-GINA</v>
          </cell>
          <cell r="G76" t="str">
            <v>inspector</v>
          </cell>
          <cell r="H76">
            <v>0</v>
          </cell>
          <cell r="I76">
            <v>1948372</v>
          </cell>
          <cell r="J76">
            <v>1948372</v>
          </cell>
          <cell r="K76">
            <v>1948372</v>
          </cell>
          <cell r="L76">
            <v>0</v>
          </cell>
          <cell r="M76">
            <v>0</v>
          </cell>
          <cell r="N76">
            <v>0</v>
          </cell>
          <cell r="O76">
            <v>0</v>
          </cell>
          <cell r="P76">
            <v>0</v>
          </cell>
          <cell r="Q76">
            <v>144</v>
          </cell>
          <cell r="R76">
            <v>144</v>
          </cell>
          <cell r="S76">
            <v>0</v>
          </cell>
          <cell r="T76">
            <v>0</v>
          </cell>
          <cell r="U76">
            <v>7</v>
          </cell>
          <cell r="V76">
            <v>189425</v>
          </cell>
          <cell r="W76">
            <v>189425</v>
          </cell>
          <cell r="X76">
            <v>0</v>
          </cell>
          <cell r="Y76">
            <v>0</v>
          </cell>
          <cell r="Z76">
            <v>10</v>
          </cell>
          <cell r="AA76">
            <v>194837</v>
          </cell>
          <cell r="AB76">
            <v>194837</v>
          </cell>
          <cell r="AC76">
            <v>0</v>
          </cell>
          <cell r="AD76">
            <v>0</v>
          </cell>
          <cell r="AE76">
            <v>0</v>
          </cell>
          <cell r="AF76">
            <v>0</v>
          </cell>
          <cell r="AG76">
            <v>0</v>
          </cell>
          <cell r="AH76">
            <v>0</v>
          </cell>
          <cell r="AI76">
            <v>0</v>
          </cell>
          <cell r="AJ76">
            <v>0</v>
          </cell>
          <cell r="AK76">
            <v>0</v>
          </cell>
          <cell r="AL76">
            <v>804073</v>
          </cell>
          <cell r="AM76">
            <v>0</v>
          </cell>
          <cell r="AN76">
            <v>0</v>
          </cell>
          <cell r="AO76" t="b">
            <v>0</v>
          </cell>
          <cell r="AP76">
            <v>0</v>
          </cell>
          <cell r="AQ76">
            <v>0</v>
          </cell>
          <cell r="AR76">
            <v>3500000</v>
          </cell>
          <cell r="AS76">
            <v>0</v>
          </cell>
          <cell r="AT76">
            <v>0</v>
          </cell>
          <cell r="AU76">
            <v>107160</v>
          </cell>
          <cell r="AV76">
            <v>19484</v>
          </cell>
          <cell r="AW76">
            <v>6636707</v>
          </cell>
          <cell r="AX76">
            <v>464569</v>
          </cell>
          <cell r="AY76">
            <v>0</v>
          </cell>
          <cell r="AZ76">
            <v>138900</v>
          </cell>
          <cell r="BA76">
            <v>5906594</v>
          </cell>
          <cell r="BB76">
            <v>926000</v>
          </cell>
          <cell r="BC76">
            <v>1.35</v>
          </cell>
          <cell r="BD76">
            <v>324100</v>
          </cell>
          <cell r="BE76">
            <v>1250100</v>
          </cell>
          <cell r="BF76">
            <v>4656494</v>
          </cell>
          <cell r="BG76">
            <v>1151248</v>
          </cell>
          <cell r="BH76">
            <v>4894246</v>
          </cell>
          <cell r="BI76">
            <v>0</v>
          </cell>
          <cell r="BJ76">
            <v>0</v>
          </cell>
          <cell r="BK76">
            <v>800000</v>
          </cell>
          <cell r="BL76">
            <v>0</v>
          </cell>
          <cell r="BM76">
            <v>4074762</v>
          </cell>
          <cell r="BN76" t="b">
            <v>1</v>
          </cell>
          <cell r="BO76">
            <v>19484</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F76">
            <v>0</v>
          </cell>
          <cell r="CG76">
            <v>0</v>
          </cell>
          <cell r="CH76" t="str">
            <v>DECEMBRIE</v>
          </cell>
          <cell r="CI76" t="str">
            <v>I</v>
          </cell>
          <cell r="CJ76">
            <v>0</v>
          </cell>
          <cell r="CK76" t="b">
            <v>0</v>
          </cell>
          <cell r="CL76">
            <v>0</v>
          </cell>
          <cell r="CM76">
            <v>0</v>
          </cell>
          <cell r="CN76">
            <v>0</v>
          </cell>
          <cell r="CO76">
            <v>0</v>
          </cell>
          <cell r="CP76" t="str">
            <v>N</v>
          </cell>
          <cell r="CQ76" t="str">
            <v>N</v>
          </cell>
          <cell r="CR76" t="b">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t="b">
            <v>0</v>
          </cell>
          <cell r="DO76" t="b">
            <v>0</v>
          </cell>
          <cell r="DP76" t="b">
            <v>0</v>
          </cell>
          <cell r="DQ76" t="b">
            <v>1</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t="b">
            <v>0</v>
          </cell>
          <cell r="ET76">
            <v>0</v>
          </cell>
          <cell r="EU76">
            <v>0</v>
          </cell>
          <cell r="EV76">
            <v>0</v>
          </cell>
        </row>
        <row r="77">
          <cell r="A77">
            <v>137</v>
          </cell>
          <cell r="B77" t="str">
            <v>2760826020025</v>
          </cell>
          <cell r="C77" t="str">
            <v>ESTE</v>
          </cell>
          <cell r="D77" t="str">
            <v>TIULEA MARIA</v>
          </cell>
          <cell r="E77" t="str">
            <v>TIULEA</v>
          </cell>
          <cell r="F77" t="str">
            <v>MARIA</v>
          </cell>
          <cell r="G77" t="str">
            <v>inspector</v>
          </cell>
          <cell r="H77">
            <v>0</v>
          </cell>
          <cell r="I77">
            <v>2284600</v>
          </cell>
          <cell r="J77">
            <v>2284600</v>
          </cell>
          <cell r="K77">
            <v>2284600</v>
          </cell>
          <cell r="L77">
            <v>0</v>
          </cell>
          <cell r="M77">
            <v>0</v>
          </cell>
          <cell r="N77">
            <v>0</v>
          </cell>
          <cell r="O77">
            <v>0</v>
          </cell>
          <cell r="P77">
            <v>0</v>
          </cell>
          <cell r="Q77">
            <v>144</v>
          </cell>
          <cell r="R77">
            <v>144</v>
          </cell>
          <cell r="S77">
            <v>0</v>
          </cell>
          <cell r="T77">
            <v>0</v>
          </cell>
          <cell r="U77">
            <v>0</v>
          </cell>
          <cell r="V77">
            <v>0</v>
          </cell>
          <cell r="W77">
            <v>0</v>
          </cell>
          <cell r="X77">
            <v>0</v>
          </cell>
          <cell r="Y77">
            <v>0</v>
          </cell>
          <cell r="Z77">
            <v>10</v>
          </cell>
          <cell r="AA77">
            <v>228460</v>
          </cell>
          <cell r="AB77">
            <v>228460</v>
          </cell>
          <cell r="AC77">
            <v>0</v>
          </cell>
          <cell r="AD77">
            <v>0</v>
          </cell>
          <cell r="AE77">
            <v>0</v>
          </cell>
          <cell r="AF77">
            <v>0</v>
          </cell>
          <cell r="AG77">
            <v>0</v>
          </cell>
          <cell r="AH77">
            <v>0</v>
          </cell>
          <cell r="AI77">
            <v>0</v>
          </cell>
          <cell r="AJ77">
            <v>0</v>
          </cell>
          <cell r="AK77">
            <v>0</v>
          </cell>
          <cell r="AL77">
            <v>1932568</v>
          </cell>
          <cell r="AM77">
            <v>0</v>
          </cell>
          <cell r="AN77">
            <v>0</v>
          </cell>
          <cell r="AO77" t="b">
            <v>0</v>
          </cell>
          <cell r="AP77">
            <v>0</v>
          </cell>
          <cell r="AQ77">
            <v>0</v>
          </cell>
          <cell r="AR77">
            <v>3500000</v>
          </cell>
          <cell r="AS77">
            <v>0</v>
          </cell>
          <cell r="AT77">
            <v>0</v>
          </cell>
          <cell r="AU77">
            <v>125653</v>
          </cell>
          <cell r="AV77">
            <v>22846</v>
          </cell>
          <cell r="AW77">
            <v>7945628</v>
          </cell>
          <cell r="AX77">
            <v>556194</v>
          </cell>
          <cell r="AY77">
            <v>0</v>
          </cell>
          <cell r="AZ77">
            <v>138900</v>
          </cell>
          <cell r="BA77">
            <v>7102035</v>
          </cell>
          <cell r="BB77">
            <v>926000</v>
          </cell>
          <cell r="BC77">
            <v>1</v>
          </cell>
          <cell r="BD77">
            <v>0</v>
          </cell>
          <cell r="BE77">
            <v>926000</v>
          </cell>
          <cell r="BF77">
            <v>6176035</v>
          </cell>
          <cell r="BG77">
            <v>1691354</v>
          </cell>
          <cell r="BH77">
            <v>5549581</v>
          </cell>
          <cell r="BI77">
            <v>0</v>
          </cell>
          <cell r="BJ77">
            <v>0</v>
          </cell>
          <cell r="BK77">
            <v>0</v>
          </cell>
          <cell r="BL77">
            <v>0</v>
          </cell>
          <cell r="BM77">
            <v>5526735</v>
          </cell>
          <cell r="BN77" t="b">
            <v>1</v>
          </cell>
          <cell r="BO77">
            <v>22846</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F77">
            <v>0</v>
          </cell>
          <cell r="CG77">
            <v>0</v>
          </cell>
          <cell r="CH77" t="str">
            <v>DECEMBRIE</v>
          </cell>
          <cell r="CI77" t="str">
            <v>I</v>
          </cell>
          <cell r="CJ77">
            <v>0</v>
          </cell>
          <cell r="CK77" t="b">
            <v>0</v>
          </cell>
          <cell r="CL77">
            <v>0</v>
          </cell>
          <cell r="CM77">
            <v>0</v>
          </cell>
          <cell r="CN77">
            <v>0</v>
          </cell>
          <cell r="CO77">
            <v>0</v>
          </cell>
          <cell r="CP77" t="str">
            <v>N</v>
          </cell>
          <cell r="CQ77" t="str">
            <v>N</v>
          </cell>
          <cell r="CR77" t="b">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t="b">
            <v>0</v>
          </cell>
          <cell r="DO77" t="b">
            <v>0</v>
          </cell>
          <cell r="DP77" t="b">
            <v>0</v>
          </cell>
          <cell r="DQ77" t="b">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t="b">
            <v>0</v>
          </cell>
          <cell r="ET77">
            <v>0</v>
          </cell>
          <cell r="EU77">
            <v>0</v>
          </cell>
          <cell r="EV77">
            <v>0</v>
          </cell>
        </row>
        <row r="78">
          <cell r="A78">
            <v>138</v>
          </cell>
          <cell r="B78" t="str">
            <v>2600708020081</v>
          </cell>
          <cell r="C78" t="str">
            <v>ESTE</v>
          </cell>
          <cell r="D78" t="str">
            <v>TOTH DORINA-ADRIANA</v>
          </cell>
          <cell r="E78" t="str">
            <v>TOTH</v>
          </cell>
          <cell r="F78" t="str">
            <v>DORINA-ADRIANA</v>
          </cell>
          <cell r="G78" t="str">
            <v>inspector</v>
          </cell>
          <cell r="H78">
            <v>0</v>
          </cell>
          <cell r="I78">
            <v>2330800</v>
          </cell>
          <cell r="J78">
            <v>2330800</v>
          </cell>
          <cell r="K78">
            <v>2330800</v>
          </cell>
          <cell r="L78">
            <v>0</v>
          </cell>
          <cell r="M78">
            <v>0</v>
          </cell>
          <cell r="N78">
            <v>0</v>
          </cell>
          <cell r="O78">
            <v>0</v>
          </cell>
          <cell r="P78">
            <v>0</v>
          </cell>
          <cell r="Q78">
            <v>144</v>
          </cell>
          <cell r="R78">
            <v>144</v>
          </cell>
          <cell r="S78">
            <v>0</v>
          </cell>
          <cell r="T78">
            <v>0</v>
          </cell>
          <cell r="U78">
            <v>12</v>
          </cell>
          <cell r="V78">
            <v>388467</v>
          </cell>
          <cell r="W78">
            <v>388467</v>
          </cell>
          <cell r="X78">
            <v>0</v>
          </cell>
          <cell r="Y78">
            <v>0</v>
          </cell>
          <cell r="Z78">
            <v>25</v>
          </cell>
          <cell r="AA78">
            <v>582700</v>
          </cell>
          <cell r="AB78">
            <v>582700</v>
          </cell>
          <cell r="AC78">
            <v>0</v>
          </cell>
          <cell r="AD78">
            <v>0</v>
          </cell>
          <cell r="AE78">
            <v>0</v>
          </cell>
          <cell r="AF78">
            <v>0</v>
          </cell>
          <cell r="AG78">
            <v>0</v>
          </cell>
          <cell r="AH78">
            <v>0</v>
          </cell>
          <cell r="AI78">
            <v>0</v>
          </cell>
          <cell r="AJ78">
            <v>0</v>
          </cell>
          <cell r="AK78">
            <v>0</v>
          </cell>
          <cell r="AL78">
            <v>1970011</v>
          </cell>
          <cell r="AM78">
            <v>0</v>
          </cell>
          <cell r="AN78">
            <v>0</v>
          </cell>
          <cell r="AO78" t="b">
            <v>0</v>
          </cell>
          <cell r="AP78">
            <v>0</v>
          </cell>
          <cell r="AQ78">
            <v>0</v>
          </cell>
          <cell r="AR78">
            <v>3500000</v>
          </cell>
          <cell r="AS78">
            <v>0</v>
          </cell>
          <cell r="AT78">
            <v>0</v>
          </cell>
          <cell r="AU78">
            <v>145675</v>
          </cell>
          <cell r="AV78">
            <v>23308</v>
          </cell>
          <cell r="AW78">
            <v>8771978</v>
          </cell>
          <cell r="AX78">
            <v>614038</v>
          </cell>
          <cell r="AY78">
            <v>0</v>
          </cell>
          <cell r="AZ78">
            <v>138900</v>
          </cell>
          <cell r="BA78">
            <v>7850057</v>
          </cell>
          <cell r="BB78">
            <v>926000</v>
          </cell>
          <cell r="BC78">
            <v>1.35</v>
          </cell>
          <cell r="BD78">
            <v>324100</v>
          </cell>
          <cell r="BE78">
            <v>1250100</v>
          </cell>
          <cell r="BF78">
            <v>6599957</v>
          </cell>
          <cell r="BG78">
            <v>1860923</v>
          </cell>
          <cell r="BH78">
            <v>6128034</v>
          </cell>
          <cell r="BI78">
            <v>0</v>
          </cell>
          <cell r="BJ78">
            <v>0</v>
          </cell>
          <cell r="BK78">
            <v>0</v>
          </cell>
          <cell r="BL78">
            <v>0</v>
          </cell>
          <cell r="BM78">
            <v>6104726</v>
          </cell>
          <cell r="BN78" t="b">
            <v>1</v>
          </cell>
          <cell r="BO78">
            <v>23308</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F78">
            <v>0</v>
          </cell>
          <cell r="CG78">
            <v>0</v>
          </cell>
          <cell r="CH78" t="str">
            <v>DECEMBRIE</v>
          </cell>
          <cell r="CI78" t="str">
            <v>I</v>
          </cell>
          <cell r="CJ78">
            <v>0</v>
          </cell>
          <cell r="CK78" t="b">
            <v>0</v>
          </cell>
          <cell r="CL78">
            <v>0</v>
          </cell>
          <cell r="CM78">
            <v>0</v>
          </cell>
          <cell r="CN78">
            <v>0</v>
          </cell>
          <cell r="CO78">
            <v>0</v>
          </cell>
          <cell r="CP78" t="str">
            <v>N</v>
          </cell>
          <cell r="CQ78" t="str">
            <v>N</v>
          </cell>
          <cell r="CR78" t="b">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t="b">
            <v>0</v>
          </cell>
          <cell r="DO78" t="b">
            <v>0</v>
          </cell>
          <cell r="DP78" t="b">
            <v>0</v>
          </cell>
          <cell r="DQ78" t="b">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t="b">
            <v>0</v>
          </cell>
          <cell r="ET78">
            <v>0</v>
          </cell>
          <cell r="EU78">
            <v>0</v>
          </cell>
          <cell r="EV78">
            <v>0</v>
          </cell>
        </row>
        <row r="79">
          <cell r="A79">
            <v>140</v>
          </cell>
          <cell r="B79" t="str">
            <v>2700331335011</v>
          </cell>
          <cell r="C79" t="str">
            <v>ESTE</v>
          </cell>
          <cell r="D79" t="str">
            <v>HATEGAN DORINA-LIZUCA</v>
          </cell>
          <cell r="E79" t="str">
            <v>HATEGAN</v>
          </cell>
          <cell r="F79" t="str">
            <v>DORINA-LIZUCA</v>
          </cell>
          <cell r="G79" t="str">
            <v>inspector</v>
          </cell>
          <cell r="H79">
            <v>0</v>
          </cell>
          <cell r="I79">
            <v>2109167</v>
          </cell>
          <cell r="J79">
            <v>2109167</v>
          </cell>
          <cell r="K79">
            <v>1523287</v>
          </cell>
          <cell r="L79">
            <v>0</v>
          </cell>
          <cell r="M79">
            <v>0</v>
          </cell>
          <cell r="N79">
            <v>0</v>
          </cell>
          <cell r="O79">
            <v>0</v>
          </cell>
          <cell r="P79">
            <v>0</v>
          </cell>
          <cell r="Q79">
            <v>144</v>
          </cell>
          <cell r="R79">
            <v>104</v>
          </cell>
          <cell r="S79">
            <v>0</v>
          </cell>
          <cell r="T79">
            <v>0</v>
          </cell>
          <cell r="U79">
            <v>18</v>
          </cell>
          <cell r="V79">
            <v>527292</v>
          </cell>
          <cell r="W79">
            <v>527292</v>
          </cell>
          <cell r="X79">
            <v>0</v>
          </cell>
          <cell r="Y79">
            <v>0</v>
          </cell>
          <cell r="Z79">
            <v>15</v>
          </cell>
          <cell r="AA79">
            <v>228493</v>
          </cell>
          <cell r="AB79">
            <v>316375</v>
          </cell>
          <cell r="AC79">
            <v>0</v>
          </cell>
          <cell r="AD79">
            <v>0</v>
          </cell>
          <cell r="AE79">
            <v>0</v>
          </cell>
          <cell r="AF79">
            <v>15</v>
          </cell>
          <cell r="AG79">
            <v>228493</v>
          </cell>
          <cell r="AH79">
            <v>316375</v>
          </cell>
          <cell r="AI79">
            <v>40</v>
          </cell>
          <cell r="AJ79">
            <v>673762</v>
          </cell>
          <cell r="AK79">
            <v>0</v>
          </cell>
          <cell r="AL79">
            <v>1782592</v>
          </cell>
          <cell r="AM79">
            <v>0</v>
          </cell>
          <cell r="AN79">
            <v>0</v>
          </cell>
          <cell r="AO79" t="b">
            <v>0</v>
          </cell>
          <cell r="AP79">
            <v>0</v>
          </cell>
          <cell r="AQ79">
            <v>0</v>
          </cell>
          <cell r="AR79">
            <v>3500000</v>
          </cell>
          <cell r="AS79">
            <v>0</v>
          </cell>
          <cell r="AT79">
            <v>0</v>
          </cell>
          <cell r="AU79">
            <v>137096</v>
          </cell>
          <cell r="AV79">
            <v>21092</v>
          </cell>
          <cell r="AW79">
            <v>8463919</v>
          </cell>
          <cell r="AX79">
            <v>592474</v>
          </cell>
          <cell r="AY79">
            <v>0</v>
          </cell>
          <cell r="AZ79">
            <v>138900</v>
          </cell>
          <cell r="BA79">
            <v>7574357</v>
          </cell>
          <cell r="BB79">
            <v>926000</v>
          </cell>
          <cell r="BC79">
            <v>1</v>
          </cell>
          <cell r="BD79">
            <v>0</v>
          </cell>
          <cell r="BE79">
            <v>926000</v>
          </cell>
          <cell r="BF79">
            <v>6648357</v>
          </cell>
          <cell r="BG79">
            <v>1880283</v>
          </cell>
          <cell r="BH79">
            <v>5832974</v>
          </cell>
          <cell r="BI79">
            <v>0</v>
          </cell>
          <cell r="BJ79">
            <v>0</v>
          </cell>
          <cell r="BK79">
            <v>350000</v>
          </cell>
          <cell r="BL79">
            <v>0</v>
          </cell>
          <cell r="BM79">
            <v>5461882</v>
          </cell>
          <cell r="BN79" t="b">
            <v>1</v>
          </cell>
          <cell r="BO79">
            <v>21092</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F79">
            <v>0</v>
          </cell>
          <cell r="CG79">
            <v>0</v>
          </cell>
          <cell r="CH79" t="str">
            <v>DECEMBRIE</v>
          </cell>
          <cell r="CI79" t="str">
            <v>II</v>
          </cell>
          <cell r="CJ79">
            <v>0</v>
          </cell>
          <cell r="CK79" t="b">
            <v>0</v>
          </cell>
          <cell r="CL79">
            <v>0</v>
          </cell>
          <cell r="CM79">
            <v>0</v>
          </cell>
          <cell r="CN79">
            <v>0</v>
          </cell>
          <cell r="CO79">
            <v>0</v>
          </cell>
          <cell r="CP79" t="str">
            <v>N</v>
          </cell>
          <cell r="CQ79" t="str">
            <v>N</v>
          </cell>
          <cell r="CR79" t="b">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t="b">
            <v>0</v>
          </cell>
          <cell r="DO79" t="b">
            <v>0</v>
          </cell>
          <cell r="DP79" t="b">
            <v>0</v>
          </cell>
          <cell r="DQ79" t="b">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t="b">
            <v>0</v>
          </cell>
          <cell r="ET79">
            <v>0</v>
          </cell>
          <cell r="EU79">
            <v>0</v>
          </cell>
          <cell r="EV79">
            <v>0</v>
          </cell>
        </row>
        <row r="80">
          <cell r="A80">
            <v>141</v>
          </cell>
          <cell r="B80" t="str">
            <v>2641224020018</v>
          </cell>
          <cell r="C80" t="str">
            <v>ESTE</v>
          </cell>
          <cell r="D80" t="str">
            <v>ZIEGLER MARIANA</v>
          </cell>
          <cell r="E80" t="str">
            <v>ZIEGLER</v>
          </cell>
          <cell r="F80" t="str">
            <v>MARIANA</v>
          </cell>
          <cell r="G80" t="str">
            <v>inspector</v>
          </cell>
          <cell r="H80">
            <v>0</v>
          </cell>
          <cell r="I80">
            <v>2109167</v>
          </cell>
          <cell r="J80">
            <v>2109167</v>
          </cell>
          <cell r="K80">
            <v>2109167</v>
          </cell>
          <cell r="L80">
            <v>0</v>
          </cell>
          <cell r="M80">
            <v>0</v>
          </cell>
          <cell r="N80">
            <v>0</v>
          </cell>
          <cell r="O80">
            <v>0</v>
          </cell>
          <cell r="P80">
            <v>0</v>
          </cell>
          <cell r="Q80">
            <v>144</v>
          </cell>
          <cell r="R80">
            <v>144</v>
          </cell>
          <cell r="S80">
            <v>0</v>
          </cell>
          <cell r="T80">
            <v>0</v>
          </cell>
          <cell r="U80">
            <v>14</v>
          </cell>
          <cell r="V80">
            <v>410116</v>
          </cell>
          <cell r="W80">
            <v>410116</v>
          </cell>
          <cell r="X80">
            <v>0</v>
          </cell>
          <cell r="Y80">
            <v>0</v>
          </cell>
          <cell r="Z80">
            <v>15</v>
          </cell>
          <cell r="AA80">
            <v>316375</v>
          </cell>
          <cell r="AB80">
            <v>316375</v>
          </cell>
          <cell r="AC80">
            <v>0</v>
          </cell>
          <cell r="AD80">
            <v>0</v>
          </cell>
          <cell r="AE80">
            <v>0</v>
          </cell>
          <cell r="AF80">
            <v>0</v>
          </cell>
          <cell r="AG80">
            <v>0</v>
          </cell>
          <cell r="AH80">
            <v>0</v>
          </cell>
          <cell r="AI80">
            <v>0</v>
          </cell>
          <cell r="AJ80">
            <v>0</v>
          </cell>
          <cell r="AK80">
            <v>0</v>
          </cell>
          <cell r="AL80">
            <v>1782592</v>
          </cell>
          <cell r="AM80">
            <v>0</v>
          </cell>
          <cell r="AN80">
            <v>0</v>
          </cell>
          <cell r="AO80" t="b">
            <v>0</v>
          </cell>
          <cell r="AP80">
            <v>0</v>
          </cell>
          <cell r="AQ80">
            <v>0</v>
          </cell>
          <cell r="AR80">
            <v>3500000</v>
          </cell>
          <cell r="AS80">
            <v>0</v>
          </cell>
          <cell r="AT80">
            <v>0</v>
          </cell>
          <cell r="AU80">
            <v>121277</v>
          </cell>
          <cell r="AV80">
            <v>21092</v>
          </cell>
          <cell r="AW80">
            <v>8118250</v>
          </cell>
          <cell r="AX80">
            <v>568278</v>
          </cell>
          <cell r="AY80">
            <v>0</v>
          </cell>
          <cell r="AZ80">
            <v>138900</v>
          </cell>
          <cell r="BA80">
            <v>7268703</v>
          </cell>
          <cell r="BB80">
            <v>926000</v>
          </cell>
          <cell r="BC80">
            <v>1.35</v>
          </cell>
          <cell r="BD80">
            <v>324100</v>
          </cell>
          <cell r="BE80">
            <v>1250100</v>
          </cell>
          <cell r="BF80">
            <v>6018603</v>
          </cell>
          <cell r="BG80">
            <v>1628381</v>
          </cell>
          <cell r="BH80">
            <v>5779222</v>
          </cell>
          <cell r="BI80">
            <v>0</v>
          </cell>
          <cell r="BJ80">
            <v>0</v>
          </cell>
          <cell r="BK80">
            <v>375000</v>
          </cell>
          <cell r="BL80">
            <v>0</v>
          </cell>
          <cell r="BM80">
            <v>5383130</v>
          </cell>
          <cell r="BN80" t="b">
            <v>1</v>
          </cell>
          <cell r="BO80">
            <v>21092</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F80">
            <v>0</v>
          </cell>
          <cell r="CG80">
            <v>0</v>
          </cell>
          <cell r="CH80" t="str">
            <v>DECEMBRIE</v>
          </cell>
          <cell r="CI80" t="str">
            <v>II</v>
          </cell>
          <cell r="CJ80">
            <v>0</v>
          </cell>
          <cell r="CK80" t="b">
            <v>0</v>
          </cell>
          <cell r="CL80">
            <v>0</v>
          </cell>
          <cell r="CM80">
            <v>0</v>
          </cell>
          <cell r="CN80">
            <v>0</v>
          </cell>
          <cell r="CO80">
            <v>0</v>
          </cell>
          <cell r="CP80" t="str">
            <v>N</v>
          </cell>
          <cell r="CQ80" t="str">
            <v>N</v>
          </cell>
          <cell r="CR80" t="b">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t="b">
            <v>0</v>
          </cell>
          <cell r="DO80" t="b">
            <v>0</v>
          </cell>
          <cell r="DP80" t="b">
            <v>0</v>
          </cell>
          <cell r="DQ80" t="b">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t="b">
            <v>0</v>
          </cell>
          <cell r="ET80">
            <v>0</v>
          </cell>
          <cell r="EU80">
            <v>0</v>
          </cell>
          <cell r="EV80">
            <v>0</v>
          </cell>
        </row>
        <row r="81">
          <cell r="A81">
            <v>171</v>
          </cell>
          <cell r="B81" t="str">
            <v>2720802020055</v>
          </cell>
          <cell r="C81" t="str">
            <v>ESTE</v>
          </cell>
          <cell r="D81" t="str">
            <v>MOLDOVAN STEFANA-IZABELA</v>
          </cell>
          <cell r="E81" t="str">
            <v>MOLDOVAN</v>
          </cell>
          <cell r="F81" t="str">
            <v>STEFANA-IZABELA</v>
          </cell>
          <cell r="G81" t="str">
            <v>sef birou</v>
          </cell>
          <cell r="H81">
            <v>0</v>
          </cell>
          <cell r="I81">
            <v>3829067</v>
          </cell>
          <cell r="J81">
            <v>4674653</v>
          </cell>
          <cell r="K81">
            <v>3116435</v>
          </cell>
          <cell r="L81">
            <v>845586</v>
          </cell>
          <cell r="M81">
            <v>563724</v>
          </cell>
          <cell r="N81">
            <v>0</v>
          </cell>
          <cell r="O81">
            <v>0</v>
          </cell>
          <cell r="P81">
            <v>0</v>
          </cell>
          <cell r="Q81">
            <v>144</v>
          </cell>
          <cell r="R81">
            <v>96</v>
          </cell>
          <cell r="S81">
            <v>0</v>
          </cell>
          <cell r="T81">
            <v>0</v>
          </cell>
          <cell r="U81">
            <v>0</v>
          </cell>
          <cell r="V81">
            <v>0</v>
          </cell>
          <cell r="W81">
            <v>0</v>
          </cell>
          <cell r="X81">
            <v>0</v>
          </cell>
          <cell r="Y81">
            <v>0</v>
          </cell>
          <cell r="Z81">
            <v>5</v>
          </cell>
          <cell r="AA81">
            <v>155822</v>
          </cell>
          <cell r="AB81">
            <v>233733</v>
          </cell>
          <cell r="AC81">
            <v>0</v>
          </cell>
          <cell r="AD81">
            <v>0</v>
          </cell>
          <cell r="AE81">
            <v>0</v>
          </cell>
          <cell r="AF81">
            <v>0</v>
          </cell>
          <cell r="AG81">
            <v>0</v>
          </cell>
          <cell r="AH81">
            <v>0</v>
          </cell>
          <cell r="AI81">
            <v>48</v>
          </cell>
          <cell r="AJ81">
            <v>1636129</v>
          </cell>
          <cell r="AK81">
            <v>0</v>
          </cell>
          <cell r="AL81">
            <v>3444319</v>
          </cell>
          <cell r="AM81">
            <v>0</v>
          </cell>
          <cell r="AN81">
            <v>0</v>
          </cell>
          <cell r="AO81" t="b">
            <v>0</v>
          </cell>
          <cell r="AP81">
            <v>0</v>
          </cell>
          <cell r="AQ81">
            <v>0</v>
          </cell>
          <cell r="AR81">
            <v>3500000</v>
          </cell>
          <cell r="AS81">
            <v>0</v>
          </cell>
          <cell r="AT81">
            <v>0</v>
          </cell>
          <cell r="AU81">
            <v>245419</v>
          </cell>
          <cell r="AV81">
            <v>46747</v>
          </cell>
          <cell r="AW81">
            <v>11852705</v>
          </cell>
          <cell r="AX81">
            <v>829689</v>
          </cell>
          <cell r="AY81">
            <v>0</v>
          </cell>
          <cell r="AZ81">
            <v>138900</v>
          </cell>
          <cell r="BA81">
            <v>10591950</v>
          </cell>
          <cell r="BB81">
            <v>926000</v>
          </cell>
          <cell r="BC81">
            <v>1</v>
          </cell>
          <cell r="BD81">
            <v>0</v>
          </cell>
          <cell r="BE81">
            <v>926000</v>
          </cell>
          <cell r="BF81">
            <v>9665950</v>
          </cell>
          <cell r="BG81">
            <v>3087320</v>
          </cell>
          <cell r="BH81">
            <v>7643530</v>
          </cell>
          <cell r="BI81">
            <v>0</v>
          </cell>
          <cell r="BJ81">
            <v>0</v>
          </cell>
          <cell r="BK81">
            <v>0</v>
          </cell>
          <cell r="BL81">
            <v>0</v>
          </cell>
          <cell r="BM81">
            <v>7605239</v>
          </cell>
          <cell r="BN81" t="b">
            <v>1</v>
          </cell>
          <cell r="BO81">
            <v>38291</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F81">
            <v>0</v>
          </cell>
          <cell r="CG81">
            <v>0</v>
          </cell>
          <cell r="CH81" t="str">
            <v>DECEMBRIE</v>
          </cell>
          <cell r="CI81" t="str">
            <v>IA</v>
          </cell>
          <cell r="CJ81">
            <v>0</v>
          </cell>
          <cell r="CK81" t="b">
            <v>0</v>
          </cell>
          <cell r="CL81">
            <v>0</v>
          </cell>
          <cell r="CM81">
            <v>0</v>
          </cell>
          <cell r="CN81">
            <v>0</v>
          </cell>
          <cell r="CO81">
            <v>0</v>
          </cell>
          <cell r="CP81" t="str">
            <v>N</v>
          </cell>
          <cell r="CQ81" t="str">
            <v>N</v>
          </cell>
          <cell r="CR81" t="b">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t="b">
            <v>0</v>
          </cell>
          <cell r="DO81" t="b">
            <v>0</v>
          </cell>
          <cell r="DP81" t="b">
            <v>0</v>
          </cell>
          <cell r="DQ81" t="b">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t="b">
            <v>0</v>
          </cell>
          <cell r="ET81">
            <v>0</v>
          </cell>
          <cell r="EU81">
            <v>0</v>
          </cell>
          <cell r="EV81">
            <v>0</v>
          </cell>
        </row>
        <row r="82">
          <cell r="A82">
            <v>172</v>
          </cell>
          <cell r="B82" t="str">
            <v>2681221510069</v>
          </cell>
          <cell r="C82" t="str">
            <v>ESTE</v>
          </cell>
          <cell r="D82" t="str">
            <v>FLORESCU CRISTIANA</v>
          </cell>
          <cell r="E82" t="str">
            <v>FLORESCU</v>
          </cell>
          <cell r="F82" t="str">
            <v>CRISTIANA-AURORA</v>
          </cell>
          <cell r="G82" t="str">
            <v>inspector spec.</v>
          </cell>
          <cell r="H82">
            <v>0</v>
          </cell>
          <cell r="I82">
            <v>3373467</v>
          </cell>
          <cell r="J82">
            <v>3373467</v>
          </cell>
          <cell r="K82">
            <v>3373467</v>
          </cell>
          <cell r="L82">
            <v>0</v>
          </cell>
          <cell r="M82">
            <v>0</v>
          </cell>
          <cell r="N82">
            <v>0</v>
          </cell>
          <cell r="O82">
            <v>0</v>
          </cell>
          <cell r="P82">
            <v>0</v>
          </cell>
          <cell r="Q82">
            <v>144</v>
          </cell>
          <cell r="R82">
            <v>144</v>
          </cell>
          <cell r="S82">
            <v>0</v>
          </cell>
          <cell r="T82">
            <v>0</v>
          </cell>
          <cell r="U82">
            <v>0</v>
          </cell>
          <cell r="V82">
            <v>0</v>
          </cell>
          <cell r="W82">
            <v>0</v>
          </cell>
          <cell r="X82">
            <v>0</v>
          </cell>
          <cell r="Y82">
            <v>0</v>
          </cell>
          <cell r="Z82">
            <v>10</v>
          </cell>
          <cell r="AA82">
            <v>337347</v>
          </cell>
          <cell r="AB82">
            <v>337347</v>
          </cell>
          <cell r="AC82">
            <v>0</v>
          </cell>
          <cell r="AD82">
            <v>0</v>
          </cell>
          <cell r="AE82">
            <v>0</v>
          </cell>
          <cell r="AF82">
            <v>0</v>
          </cell>
          <cell r="AG82">
            <v>0</v>
          </cell>
          <cell r="AH82">
            <v>0</v>
          </cell>
          <cell r="AI82">
            <v>0</v>
          </cell>
          <cell r="AJ82">
            <v>0</v>
          </cell>
          <cell r="AK82">
            <v>0</v>
          </cell>
          <cell r="AL82">
            <v>1231821</v>
          </cell>
          <cell r="AM82">
            <v>0</v>
          </cell>
          <cell r="AN82">
            <v>0</v>
          </cell>
          <cell r="AO82" t="b">
            <v>0</v>
          </cell>
          <cell r="AP82">
            <v>0</v>
          </cell>
          <cell r="AQ82">
            <v>0</v>
          </cell>
          <cell r="AR82">
            <v>3500000</v>
          </cell>
          <cell r="AS82">
            <v>0</v>
          </cell>
          <cell r="AT82">
            <v>0</v>
          </cell>
          <cell r="AU82">
            <v>185541</v>
          </cell>
          <cell r="AV82">
            <v>33735</v>
          </cell>
          <cell r="AW82">
            <v>8442635</v>
          </cell>
          <cell r="AX82">
            <v>590984</v>
          </cell>
          <cell r="AY82">
            <v>0</v>
          </cell>
          <cell r="AZ82">
            <v>138900</v>
          </cell>
          <cell r="BA82">
            <v>7493475</v>
          </cell>
          <cell r="BB82">
            <v>926000</v>
          </cell>
          <cell r="BC82">
            <v>1.35</v>
          </cell>
          <cell r="BD82">
            <v>324100</v>
          </cell>
          <cell r="BE82">
            <v>1250100</v>
          </cell>
          <cell r="BF82">
            <v>6243375</v>
          </cell>
          <cell r="BG82">
            <v>1718290</v>
          </cell>
          <cell r="BH82">
            <v>5914085</v>
          </cell>
          <cell r="BI82">
            <v>0</v>
          </cell>
          <cell r="BJ82">
            <v>0</v>
          </cell>
          <cell r="BK82">
            <v>0</v>
          </cell>
          <cell r="BL82">
            <v>0</v>
          </cell>
          <cell r="BM82">
            <v>5914085</v>
          </cell>
          <cell r="BN82" t="b">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F82">
            <v>0</v>
          </cell>
          <cell r="CG82">
            <v>0</v>
          </cell>
          <cell r="CH82" t="str">
            <v>DECEMBRIE</v>
          </cell>
          <cell r="CI82" t="str">
            <v>IA</v>
          </cell>
          <cell r="CJ82">
            <v>0</v>
          </cell>
          <cell r="CK82" t="b">
            <v>0</v>
          </cell>
          <cell r="CL82">
            <v>0</v>
          </cell>
          <cell r="CM82">
            <v>0</v>
          </cell>
          <cell r="CN82">
            <v>0</v>
          </cell>
          <cell r="CO82">
            <v>0</v>
          </cell>
          <cell r="CP82" t="str">
            <v>N</v>
          </cell>
          <cell r="CQ82" t="str">
            <v>N</v>
          </cell>
          <cell r="CR82" t="b">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t="b">
            <v>0</v>
          </cell>
          <cell r="DO82" t="b">
            <v>0</v>
          </cell>
          <cell r="DP82" t="b">
            <v>0</v>
          </cell>
          <cell r="DQ82" t="b">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t="b">
            <v>0</v>
          </cell>
          <cell r="ET82">
            <v>0</v>
          </cell>
          <cell r="EU82">
            <v>0</v>
          </cell>
          <cell r="EV82">
            <v>0</v>
          </cell>
        </row>
        <row r="83">
          <cell r="A83">
            <v>173</v>
          </cell>
          <cell r="B83" t="str">
            <v>2680105020026</v>
          </cell>
          <cell r="C83" t="str">
            <v>ESTE</v>
          </cell>
          <cell r="D83" t="str">
            <v>MREJERU TEODORA-ALINA</v>
          </cell>
          <cell r="E83" t="str">
            <v>MREJERU</v>
          </cell>
          <cell r="F83" t="str">
            <v>TEODORA-ALINA</v>
          </cell>
          <cell r="G83" t="str">
            <v>inspector spec.</v>
          </cell>
          <cell r="H83">
            <v>0</v>
          </cell>
          <cell r="I83">
            <v>3829067</v>
          </cell>
          <cell r="J83">
            <v>3829067</v>
          </cell>
          <cell r="K83">
            <v>2339985</v>
          </cell>
          <cell r="L83">
            <v>0</v>
          </cell>
          <cell r="M83">
            <v>0</v>
          </cell>
          <cell r="N83">
            <v>0</v>
          </cell>
          <cell r="O83">
            <v>0</v>
          </cell>
          <cell r="P83">
            <v>0</v>
          </cell>
          <cell r="Q83">
            <v>144</v>
          </cell>
          <cell r="R83">
            <v>88</v>
          </cell>
          <cell r="S83">
            <v>0</v>
          </cell>
          <cell r="T83">
            <v>0</v>
          </cell>
          <cell r="U83">
            <v>0</v>
          </cell>
          <cell r="V83">
            <v>0</v>
          </cell>
          <cell r="W83">
            <v>0</v>
          </cell>
          <cell r="X83">
            <v>0</v>
          </cell>
          <cell r="Y83">
            <v>0</v>
          </cell>
          <cell r="Z83">
            <v>10</v>
          </cell>
          <cell r="AA83">
            <v>233998</v>
          </cell>
          <cell r="AB83">
            <v>382907</v>
          </cell>
          <cell r="AC83">
            <v>0</v>
          </cell>
          <cell r="AD83">
            <v>0</v>
          </cell>
          <cell r="AE83">
            <v>0</v>
          </cell>
          <cell r="AF83">
            <v>0</v>
          </cell>
          <cell r="AG83">
            <v>0</v>
          </cell>
          <cell r="AH83">
            <v>0</v>
          </cell>
          <cell r="AI83">
            <v>56</v>
          </cell>
          <cell r="AJ83">
            <v>1637990</v>
          </cell>
          <cell r="AK83">
            <v>0</v>
          </cell>
          <cell r="AL83">
            <v>2469523</v>
          </cell>
          <cell r="AM83">
            <v>0</v>
          </cell>
          <cell r="AN83">
            <v>0</v>
          </cell>
          <cell r="AO83" t="b">
            <v>0</v>
          </cell>
          <cell r="AP83">
            <v>0</v>
          </cell>
          <cell r="AQ83">
            <v>0</v>
          </cell>
          <cell r="AR83">
            <v>3500000</v>
          </cell>
          <cell r="AS83">
            <v>0</v>
          </cell>
          <cell r="AT83">
            <v>0</v>
          </cell>
          <cell r="AU83">
            <v>210599</v>
          </cell>
          <cell r="AV83">
            <v>38291</v>
          </cell>
          <cell r="AW83">
            <v>10181496</v>
          </cell>
          <cell r="AX83">
            <v>712705</v>
          </cell>
          <cell r="AY83">
            <v>0</v>
          </cell>
          <cell r="AZ83">
            <v>138900</v>
          </cell>
          <cell r="BA83">
            <v>9081001</v>
          </cell>
          <cell r="BB83">
            <v>926000</v>
          </cell>
          <cell r="BC83">
            <v>1.35</v>
          </cell>
          <cell r="BD83">
            <v>324100</v>
          </cell>
          <cell r="BE83">
            <v>1250100</v>
          </cell>
          <cell r="BF83">
            <v>7830901</v>
          </cell>
          <cell r="BG83">
            <v>2353300</v>
          </cell>
          <cell r="BH83">
            <v>6866601</v>
          </cell>
          <cell r="BI83">
            <v>0</v>
          </cell>
          <cell r="BJ83">
            <v>0</v>
          </cell>
          <cell r="BK83">
            <v>0</v>
          </cell>
          <cell r="BL83">
            <v>0</v>
          </cell>
          <cell r="BM83">
            <v>6828310</v>
          </cell>
          <cell r="BN83" t="b">
            <v>1</v>
          </cell>
          <cell r="BO83">
            <v>38291</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F83">
            <v>0</v>
          </cell>
          <cell r="CG83">
            <v>0</v>
          </cell>
          <cell r="CH83" t="str">
            <v>DECEMBRIE</v>
          </cell>
          <cell r="CI83" t="str">
            <v>IA</v>
          </cell>
          <cell r="CJ83">
            <v>0</v>
          </cell>
          <cell r="CK83" t="b">
            <v>0</v>
          </cell>
          <cell r="CL83">
            <v>0</v>
          </cell>
          <cell r="CM83">
            <v>0</v>
          </cell>
          <cell r="CN83">
            <v>0</v>
          </cell>
          <cell r="CO83">
            <v>0</v>
          </cell>
          <cell r="CP83" t="str">
            <v>N</v>
          </cell>
          <cell r="CQ83" t="str">
            <v>N</v>
          </cell>
          <cell r="CR83" t="b">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t="b">
            <v>0</v>
          </cell>
          <cell r="DO83" t="b">
            <v>0</v>
          </cell>
          <cell r="DP83" t="b">
            <v>0</v>
          </cell>
          <cell r="DQ83" t="b">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t="b">
            <v>0</v>
          </cell>
          <cell r="ET83">
            <v>0</v>
          </cell>
          <cell r="EU83">
            <v>0</v>
          </cell>
          <cell r="EV83">
            <v>0</v>
          </cell>
        </row>
        <row r="84">
          <cell r="A84">
            <v>174</v>
          </cell>
          <cell r="B84" t="str">
            <v>2780405020023</v>
          </cell>
          <cell r="C84" t="str">
            <v>ESTE</v>
          </cell>
          <cell r="D84" t="str">
            <v>STANA MIRELA-LEONTINA</v>
          </cell>
          <cell r="E84" t="str">
            <v>STANA</v>
          </cell>
          <cell r="F84" t="str">
            <v>MIRELA-LEONTINA</v>
          </cell>
          <cell r="G84" t="str">
            <v>inspector</v>
          </cell>
          <cell r="H84">
            <v>0</v>
          </cell>
          <cell r="I84">
            <v>2547000</v>
          </cell>
          <cell r="J84">
            <v>2547000</v>
          </cell>
          <cell r="K84">
            <v>2547000</v>
          </cell>
          <cell r="L84">
            <v>0</v>
          </cell>
          <cell r="M84">
            <v>0</v>
          </cell>
          <cell r="N84">
            <v>0</v>
          </cell>
          <cell r="O84">
            <v>0</v>
          </cell>
          <cell r="P84">
            <v>0</v>
          </cell>
          <cell r="Q84">
            <v>144</v>
          </cell>
          <cell r="R84">
            <v>144</v>
          </cell>
          <cell r="S84">
            <v>0</v>
          </cell>
          <cell r="T84">
            <v>0</v>
          </cell>
          <cell r="U84">
            <v>0</v>
          </cell>
          <cell r="V84">
            <v>0</v>
          </cell>
          <cell r="W84">
            <v>0</v>
          </cell>
          <cell r="X84">
            <v>0</v>
          </cell>
          <cell r="Y84">
            <v>0</v>
          </cell>
          <cell r="Z84">
            <v>5</v>
          </cell>
          <cell r="AA84">
            <v>127350</v>
          </cell>
          <cell r="AB84">
            <v>127350</v>
          </cell>
          <cell r="AC84">
            <v>0</v>
          </cell>
          <cell r="AD84">
            <v>0</v>
          </cell>
          <cell r="AE84">
            <v>0</v>
          </cell>
          <cell r="AF84">
            <v>15</v>
          </cell>
          <cell r="AG84">
            <v>382050</v>
          </cell>
          <cell r="AH84">
            <v>382050</v>
          </cell>
          <cell r="AI84">
            <v>0</v>
          </cell>
          <cell r="AJ84">
            <v>0</v>
          </cell>
          <cell r="AK84">
            <v>0</v>
          </cell>
          <cell r="AL84">
            <v>2150974</v>
          </cell>
          <cell r="AM84">
            <v>0</v>
          </cell>
          <cell r="AN84">
            <v>0</v>
          </cell>
          <cell r="AO84" t="b">
            <v>0</v>
          </cell>
          <cell r="AP84">
            <v>0</v>
          </cell>
          <cell r="AQ84">
            <v>0</v>
          </cell>
          <cell r="AR84">
            <v>3500000</v>
          </cell>
          <cell r="AS84">
            <v>0</v>
          </cell>
          <cell r="AT84">
            <v>0</v>
          </cell>
          <cell r="AU84">
            <v>152820</v>
          </cell>
          <cell r="AV84">
            <v>25470</v>
          </cell>
          <cell r="AW84">
            <v>8707374</v>
          </cell>
          <cell r="AX84">
            <v>609516</v>
          </cell>
          <cell r="AY84">
            <v>0</v>
          </cell>
          <cell r="AZ84">
            <v>138900</v>
          </cell>
          <cell r="BA84">
            <v>7780668</v>
          </cell>
          <cell r="BB84">
            <v>926000</v>
          </cell>
          <cell r="BC84">
            <v>1</v>
          </cell>
          <cell r="BD84">
            <v>0</v>
          </cell>
          <cell r="BE84">
            <v>926000</v>
          </cell>
          <cell r="BF84">
            <v>6854668</v>
          </cell>
          <cell r="BG84">
            <v>1962807</v>
          </cell>
          <cell r="BH84">
            <v>5956761</v>
          </cell>
          <cell r="BI84">
            <v>0</v>
          </cell>
          <cell r="BJ84">
            <v>0</v>
          </cell>
          <cell r="BK84">
            <v>50000</v>
          </cell>
          <cell r="BL84">
            <v>0</v>
          </cell>
          <cell r="BM84">
            <v>5881291</v>
          </cell>
          <cell r="BN84" t="b">
            <v>1</v>
          </cell>
          <cell r="BO84">
            <v>25470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F84">
            <v>0</v>
          </cell>
          <cell r="CG84">
            <v>0</v>
          </cell>
          <cell r="CH84" t="str">
            <v>DECEMBRIE</v>
          </cell>
          <cell r="CI84" t="str">
            <v>IA</v>
          </cell>
          <cell r="CJ84">
            <v>0</v>
          </cell>
          <cell r="CK84" t="b">
            <v>0</v>
          </cell>
          <cell r="CL84">
            <v>0</v>
          </cell>
          <cell r="CM84">
            <v>0</v>
          </cell>
          <cell r="CN84">
            <v>0</v>
          </cell>
          <cell r="CO84">
            <v>0</v>
          </cell>
          <cell r="CP84" t="str">
            <v>N</v>
          </cell>
          <cell r="CQ84" t="str">
            <v>N</v>
          </cell>
          <cell r="CR84" t="b">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t="b">
            <v>0</v>
          </cell>
          <cell r="DO84" t="b">
            <v>0</v>
          </cell>
          <cell r="DP84" t="b">
            <v>0</v>
          </cell>
          <cell r="DQ84" t="b">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t="b">
            <v>0</v>
          </cell>
          <cell r="ET84">
            <v>0</v>
          </cell>
          <cell r="EU84">
            <v>0</v>
          </cell>
          <cell r="EV84">
            <v>0</v>
          </cell>
        </row>
        <row r="85">
          <cell r="A85">
            <v>175</v>
          </cell>
          <cell r="B85" t="str">
            <v>2751216021874</v>
          </cell>
          <cell r="C85" t="str">
            <v>ESTE</v>
          </cell>
          <cell r="D85" t="str">
            <v>GORBE-BIRTA RODICA</v>
          </cell>
          <cell r="E85" t="str">
            <v>GORBE-BIRTA</v>
          </cell>
          <cell r="F85" t="str">
            <v>RODICA</v>
          </cell>
          <cell r="G85" t="str">
            <v>sef birou</v>
          </cell>
          <cell r="H85">
            <v>0</v>
          </cell>
          <cell r="I85">
            <v>3452000</v>
          </cell>
          <cell r="J85">
            <v>4297740</v>
          </cell>
          <cell r="K85">
            <v>4297740</v>
          </cell>
          <cell r="L85">
            <v>845740</v>
          </cell>
          <cell r="M85">
            <v>845740</v>
          </cell>
          <cell r="N85">
            <v>0</v>
          </cell>
          <cell r="O85">
            <v>0</v>
          </cell>
          <cell r="P85">
            <v>0</v>
          </cell>
          <cell r="Q85">
            <v>144</v>
          </cell>
          <cell r="R85">
            <v>144</v>
          </cell>
          <cell r="S85">
            <v>0</v>
          </cell>
          <cell r="T85">
            <v>0</v>
          </cell>
          <cell r="U85">
            <v>0</v>
          </cell>
          <cell r="V85">
            <v>0</v>
          </cell>
          <cell r="W85">
            <v>0</v>
          </cell>
          <cell r="X85">
            <v>0</v>
          </cell>
          <cell r="Y85">
            <v>0</v>
          </cell>
          <cell r="Z85">
            <v>10</v>
          </cell>
          <cell r="AA85">
            <v>429774</v>
          </cell>
          <cell r="AB85">
            <v>429774</v>
          </cell>
          <cell r="AC85">
            <v>10</v>
          </cell>
          <cell r="AD85">
            <v>429774</v>
          </cell>
          <cell r="AE85">
            <v>429774</v>
          </cell>
          <cell r="AF85">
            <v>0</v>
          </cell>
          <cell r="AG85">
            <v>0</v>
          </cell>
          <cell r="AH85">
            <v>0</v>
          </cell>
          <cell r="AI85">
            <v>0</v>
          </cell>
          <cell r="AJ85">
            <v>0</v>
          </cell>
          <cell r="AK85">
            <v>0</v>
          </cell>
          <cell r="AL85">
            <v>2635734</v>
          </cell>
          <cell r="AM85">
            <v>0</v>
          </cell>
          <cell r="AN85">
            <v>0</v>
          </cell>
          <cell r="AO85" t="b">
            <v>0</v>
          </cell>
          <cell r="AP85">
            <v>0</v>
          </cell>
          <cell r="AQ85">
            <v>0</v>
          </cell>
          <cell r="AR85">
            <v>3500000</v>
          </cell>
          <cell r="AS85">
            <v>0</v>
          </cell>
          <cell r="AT85">
            <v>0</v>
          </cell>
          <cell r="AU85">
            <v>257864</v>
          </cell>
          <cell r="AV85">
            <v>42977</v>
          </cell>
          <cell r="AW85">
            <v>11293022</v>
          </cell>
          <cell r="AX85">
            <v>790512</v>
          </cell>
          <cell r="AY85">
            <v>0</v>
          </cell>
          <cell r="AZ85">
            <v>138900</v>
          </cell>
          <cell r="BA85">
            <v>10062769</v>
          </cell>
          <cell r="BB85">
            <v>926000</v>
          </cell>
          <cell r="BC85">
            <v>1</v>
          </cell>
          <cell r="BD85">
            <v>0</v>
          </cell>
          <cell r="BE85">
            <v>926000</v>
          </cell>
          <cell r="BF85">
            <v>9136769</v>
          </cell>
          <cell r="BG85">
            <v>2875648</v>
          </cell>
          <cell r="BH85">
            <v>7326021</v>
          </cell>
          <cell r="BI85">
            <v>0</v>
          </cell>
          <cell r="BJ85">
            <v>0</v>
          </cell>
          <cell r="BK85">
            <v>279032</v>
          </cell>
          <cell r="BL85">
            <v>0</v>
          </cell>
          <cell r="BM85">
            <v>7012469</v>
          </cell>
          <cell r="BN85" t="b">
            <v>1</v>
          </cell>
          <cell r="BO85">
            <v>34520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F85">
            <v>0</v>
          </cell>
          <cell r="CG85">
            <v>0</v>
          </cell>
          <cell r="CH85" t="str">
            <v>DECEMBRIE</v>
          </cell>
          <cell r="CI85" t="str">
            <v>I</v>
          </cell>
          <cell r="CJ85">
            <v>0</v>
          </cell>
          <cell r="CK85" t="b">
            <v>0</v>
          </cell>
          <cell r="CL85">
            <v>0</v>
          </cell>
          <cell r="CM85">
            <v>0</v>
          </cell>
          <cell r="CN85">
            <v>0</v>
          </cell>
          <cell r="CO85">
            <v>0</v>
          </cell>
          <cell r="CP85" t="str">
            <v>N</v>
          </cell>
          <cell r="CQ85" t="str">
            <v>N</v>
          </cell>
          <cell r="CR85" t="b">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t="b">
            <v>0</v>
          </cell>
          <cell r="DO85" t="b">
            <v>0</v>
          </cell>
          <cell r="DP85" t="b">
            <v>0</v>
          </cell>
          <cell r="DQ85" t="b">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t="b">
            <v>0</v>
          </cell>
          <cell r="ET85">
            <v>0</v>
          </cell>
          <cell r="EU85">
            <v>0</v>
          </cell>
          <cell r="EV85">
            <v>0</v>
          </cell>
        </row>
        <row r="86">
          <cell r="A86">
            <v>176</v>
          </cell>
          <cell r="B86" t="str">
            <v>2760602020050</v>
          </cell>
          <cell r="C86" t="str">
            <v>ESTE</v>
          </cell>
          <cell r="D86" t="str">
            <v>BABEANU IULIANA-VICTORIA</v>
          </cell>
          <cell r="E86" t="str">
            <v>BABEANU</v>
          </cell>
          <cell r="F86" t="str">
            <v>IULIANA-VICTORIA</v>
          </cell>
          <cell r="G86" t="str">
            <v>referent</v>
          </cell>
          <cell r="H86">
            <v>0</v>
          </cell>
          <cell r="I86">
            <v>2109167</v>
          </cell>
          <cell r="J86">
            <v>2109167</v>
          </cell>
          <cell r="K86">
            <v>1874815</v>
          </cell>
          <cell r="L86">
            <v>0</v>
          </cell>
          <cell r="M86">
            <v>0</v>
          </cell>
          <cell r="N86">
            <v>0</v>
          </cell>
          <cell r="O86">
            <v>0</v>
          </cell>
          <cell r="P86">
            <v>0</v>
          </cell>
          <cell r="Q86">
            <v>144</v>
          </cell>
          <cell r="R86">
            <v>128</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16</v>
          </cell>
          <cell r="AJ86">
            <v>234352</v>
          </cell>
          <cell r="AK86">
            <v>0</v>
          </cell>
          <cell r="AL86">
            <v>1462650</v>
          </cell>
          <cell r="AM86">
            <v>0</v>
          </cell>
          <cell r="AN86">
            <v>0</v>
          </cell>
          <cell r="AO86" t="b">
            <v>0</v>
          </cell>
          <cell r="AP86">
            <v>0</v>
          </cell>
          <cell r="AQ86">
            <v>0</v>
          </cell>
          <cell r="AR86">
            <v>3500000</v>
          </cell>
          <cell r="AS86">
            <v>0</v>
          </cell>
          <cell r="AT86">
            <v>0</v>
          </cell>
          <cell r="AU86">
            <v>105458</v>
          </cell>
          <cell r="AV86">
            <v>21092</v>
          </cell>
          <cell r="AW86">
            <v>7071817</v>
          </cell>
          <cell r="AX86">
            <v>495027</v>
          </cell>
          <cell r="AY86">
            <v>0</v>
          </cell>
          <cell r="AZ86">
            <v>138900</v>
          </cell>
          <cell r="BA86">
            <v>6311340</v>
          </cell>
          <cell r="BB86">
            <v>926000</v>
          </cell>
          <cell r="BC86">
            <v>1</v>
          </cell>
          <cell r="BD86">
            <v>0</v>
          </cell>
          <cell r="BE86">
            <v>926000</v>
          </cell>
          <cell r="BF86">
            <v>5385340</v>
          </cell>
          <cell r="BG86">
            <v>1399056</v>
          </cell>
          <cell r="BH86">
            <v>5051184</v>
          </cell>
          <cell r="BI86">
            <v>0</v>
          </cell>
          <cell r="BJ86">
            <v>0</v>
          </cell>
          <cell r="BK86">
            <v>0</v>
          </cell>
          <cell r="BL86">
            <v>0</v>
          </cell>
          <cell r="BM86">
            <v>5051184</v>
          </cell>
          <cell r="BN86" t="b">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F86">
            <v>0</v>
          </cell>
          <cell r="CG86">
            <v>0</v>
          </cell>
          <cell r="CH86" t="str">
            <v>DECEMBRIE</v>
          </cell>
          <cell r="CI86" t="str">
            <v>II</v>
          </cell>
          <cell r="CJ86">
            <v>0</v>
          </cell>
          <cell r="CK86" t="b">
            <v>0</v>
          </cell>
          <cell r="CL86">
            <v>0</v>
          </cell>
          <cell r="CM86">
            <v>0</v>
          </cell>
          <cell r="CN86">
            <v>0</v>
          </cell>
          <cell r="CO86">
            <v>0</v>
          </cell>
          <cell r="CP86" t="str">
            <v>N</v>
          </cell>
          <cell r="CQ86" t="str">
            <v>N</v>
          </cell>
          <cell r="CR86" t="b">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t="b">
            <v>0</v>
          </cell>
          <cell r="DO86" t="b">
            <v>0</v>
          </cell>
          <cell r="DP86" t="b">
            <v>0</v>
          </cell>
          <cell r="DQ86" t="b">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t="b">
            <v>0</v>
          </cell>
          <cell r="ET86">
            <v>0</v>
          </cell>
          <cell r="EU86">
            <v>0</v>
          </cell>
          <cell r="EV86">
            <v>0</v>
          </cell>
        </row>
        <row r="87">
          <cell r="A87">
            <v>177</v>
          </cell>
          <cell r="B87" t="str">
            <v>2690901020057</v>
          </cell>
          <cell r="C87" t="str">
            <v>ESTE</v>
          </cell>
          <cell r="D87" t="str">
            <v>COSTINA LUMINITA</v>
          </cell>
          <cell r="E87" t="str">
            <v>COSTINA</v>
          </cell>
          <cell r="F87" t="str">
            <v>LUMINITA</v>
          </cell>
          <cell r="G87" t="str">
            <v>referent</v>
          </cell>
          <cell r="H87">
            <v>0</v>
          </cell>
          <cell r="I87">
            <v>1900000</v>
          </cell>
          <cell r="J87">
            <v>1900000</v>
          </cell>
          <cell r="K87">
            <v>1900000</v>
          </cell>
          <cell r="L87">
            <v>0</v>
          </cell>
          <cell r="M87">
            <v>0</v>
          </cell>
          <cell r="N87">
            <v>0</v>
          </cell>
          <cell r="O87">
            <v>0</v>
          </cell>
          <cell r="P87">
            <v>0</v>
          </cell>
          <cell r="Q87">
            <v>144</v>
          </cell>
          <cell r="R87">
            <v>144</v>
          </cell>
          <cell r="S87">
            <v>0</v>
          </cell>
          <cell r="T87">
            <v>0</v>
          </cell>
          <cell r="U87">
            <v>0</v>
          </cell>
          <cell r="V87">
            <v>0</v>
          </cell>
          <cell r="W87">
            <v>0</v>
          </cell>
          <cell r="X87">
            <v>0</v>
          </cell>
          <cell r="Y87">
            <v>0</v>
          </cell>
          <cell r="Z87">
            <v>10</v>
          </cell>
          <cell r="AA87">
            <v>190000</v>
          </cell>
          <cell r="AB87">
            <v>190000</v>
          </cell>
          <cell r="AC87">
            <v>0</v>
          </cell>
          <cell r="AD87">
            <v>0</v>
          </cell>
          <cell r="AE87">
            <v>0</v>
          </cell>
          <cell r="AF87">
            <v>0</v>
          </cell>
          <cell r="AG87">
            <v>0</v>
          </cell>
          <cell r="AH87">
            <v>0</v>
          </cell>
          <cell r="AI87">
            <v>0</v>
          </cell>
          <cell r="AJ87">
            <v>0</v>
          </cell>
          <cell r="AK87">
            <v>0</v>
          </cell>
          <cell r="AL87">
            <v>1613113</v>
          </cell>
          <cell r="AM87">
            <v>0</v>
          </cell>
          <cell r="AN87">
            <v>0</v>
          </cell>
          <cell r="AO87" t="b">
            <v>0</v>
          </cell>
          <cell r="AP87">
            <v>0</v>
          </cell>
          <cell r="AQ87">
            <v>0</v>
          </cell>
          <cell r="AR87">
            <v>3500000</v>
          </cell>
          <cell r="AS87">
            <v>0</v>
          </cell>
          <cell r="AT87">
            <v>0</v>
          </cell>
          <cell r="AU87">
            <v>104500</v>
          </cell>
          <cell r="AV87">
            <v>19000</v>
          </cell>
          <cell r="AW87">
            <v>7203113</v>
          </cell>
          <cell r="AX87">
            <v>504218</v>
          </cell>
          <cell r="AY87">
            <v>0</v>
          </cell>
          <cell r="AZ87">
            <v>138900</v>
          </cell>
          <cell r="BA87">
            <v>6436495</v>
          </cell>
          <cell r="BB87">
            <v>926000</v>
          </cell>
          <cell r="BC87">
            <v>1</v>
          </cell>
          <cell r="BD87">
            <v>0</v>
          </cell>
          <cell r="BE87">
            <v>926000</v>
          </cell>
          <cell r="BF87">
            <v>5510495</v>
          </cell>
          <cell r="BG87">
            <v>1441608</v>
          </cell>
          <cell r="BH87">
            <v>5133787</v>
          </cell>
          <cell r="BI87">
            <v>0</v>
          </cell>
          <cell r="BJ87">
            <v>0</v>
          </cell>
          <cell r="BK87">
            <v>0</v>
          </cell>
          <cell r="BL87">
            <v>0</v>
          </cell>
          <cell r="BM87">
            <v>5133787</v>
          </cell>
          <cell r="BN87" t="b">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F87">
            <v>0</v>
          </cell>
          <cell r="CG87">
            <v>0</v>
          </cell>
          <cell r="CH87" t="str">
            <v>DECEMBRIE</v>
          </cell>
          <cell r="CI87" t="str">
            <v>II</v>
          </cell>
          <cell r="CJ87">
            <v>0</v>
          </cell>
          <cell r="CK87" t="b">
            <v>0</v>
          </cell>
          <cell r="CL87">
            <v>0</v>
          </cell>
          <cell r="CM87">
            <v>0</v>
          </cell>
          <cell r="CN87">
            <v>0</v>
          </cell>
          <cell r="CO87">
            <v>0</v>
          </cell>
          <cell r="CP87" t="str">
            <v>N</v>
          </cell>
          <cell r="CQ87" t="str">
            <v>N</v>
          </cell>
          <cell r="CR87" t="b">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t="b">
            <v>0</v>
          </cell>
          <cell r="DO87" t="b">
            <v>0</v>
          </cell>
          <cell r="DP87" t="b">
            <v>0</v>
          </cell>
          <cell r="DQ87" t="b">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t="b">
            <v>0</v>
          </cell>
          <cell r="ET87">
            <v>0</v>
          </cell>
          <cell r="EU87">
            <v>0</v>
          </cell>
          <cell r="EV87">
            <v>0</v>
          </cell>
        </row>
        <row r="88">
          <cell r="A88">
            <v>180</v>
          </cell>
          <cell r="B88" t="str">
            <v>2771204022812</v>
          </cell>
          <cell r="C88" t="str">
            <v>ESTE</v>
          </cell>
          <cell r="D88" t="str">
            <v>POPA PAULA-OTILIA</v>
          </cell>
          <cell r="E88" t="str">
            <v>POPA</v>
          </cell>
          <cell r="F88" t="str">
            <v>PAULA-OTILIA</v>
          </cell>
          <cell r="G88" t="str">
            <v>referent</v>
          </cell>
          <cell r="H88">
            <v>0</v>
          </cell>
          <cell r="I88">
            <v>2109167</v>
          </cell>
          <cell r="J88">
            <v>2109167</v>
          </cell>
          <cell r="K88">
            <v>0</v>
          </cell>
          <cell r="L88">
            <v>0</v>
          </cell>
          <cell r="M88">
            <v>0</v>
          </cell>
          <cell r="N88">
            <v>0</v>
          </cell>
          <cell r="O88">
            <v>0</v>
          </cell>
          <cell r="P88">
            <v>0</v>
          </cell>
          <cell r="Q88">
            <v>144</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1792792</v>
          </cell>
          <cell r="AL88">
            <v>721513</v>
          </cell>
          <cell r="AM88">
            <v>0</v>
          </cell>
          <cell r="AN88">
            <v>0</v>
          </cell>
          <cell r="AO88" t="b">
            <v>0</v>
          </cell>
          <cell r="AP88">
            <v>0</v>
          </cell>
          <cell r="AQ88">
            <v>0</v>
          </cell>
          <cell r="AR88">
            <v>0</v>
          </cell>
          <cell r="AS88">
            <v>0</v>
          </cell>
          <cell r="AT88">
            <v>0</v>
          </cell>
          <cell r="AU88">
            <v>105458</v>
          </cell>
          <cell r="AV88">
            <v>21092</v>
          </cell>
          <cell r="AW88">
            <v>2514305</v>
          </cell>
          <cell r="AX88">
            <v>134170</v>
          </cell>
          <cell r="AY88">
            <v>0</v>
          </cell>
          <cell r="AZ88">
            <v>138900</v>
          </cell>
          <cell r="BA88">
            <v>2114685</v>
          </cell>
          <cell r="BB88">
            <v>926000</v>
          </cell>
          <cell r="BC88">
            <v>1</v>
          </cell>
          <cell r="BD88">
            <v>0</v>
          </cell>
          <cell r="BE88">
            <v>926000</v>
          </cell>
          <cell r="BF88">
            <v>1188685</v>
          </cell>
          <cell r="BG88">
            <v>220348</v>
          </cell>
          <cell r="BH88">
            <v>2033237</v>
          </cell>
          <cell r="BI88">
            <v>0</v>
          </cell>
          <cell r="BJ88">
            <v>0</v>
          </cell>
          <cell r="BK88">
            <v>0</v>
          </cell>
          <cell r="BL88">
            <v>0</v>
          </cell>
          <cell r="BM88">
            <v>2033237</v>
          </cell>
          <cell r="BN88" t="b">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F88">
            <v>0</v>
          </cell>
          <cell r="CG88">
            <v>0</v>
          </cell>
          <cell r="CH88" t="str">
            <v>DECEMBRIE</v>
          </cell>
          <cell r="CI88" t="str">
            <v>II</v>
          </cell>
          <cell r="CJ88">
            <v>0</v>
          </cell>
          <cell r="CK88" t="b">
            <v>0</v>
          </cell>
          <cell r="CL88">
            <v>0</v>
          </cell>
          <cell r="CM88">
            <v>0</v>
          </cell>
          <cell r="CN88">
            <v>0</v>
          </cell>
          <cell r="CO88">
            <v>0</v>
          </cell>
          <cell r="CP88" t="str">
            <v>N</v>
          </cell>
          <cell r="CQ88" t="str">
            <v>N</v>
          </cell>
          <cell r="CR88" t="b">
            <v>0</v>
          </cell>
          <cell r="CS88">
            <v>85</v>
          </cell>
          <cell r="CT88">
            <v>176</v>
          </cell>
          <cell r="CU88">
            <v>144</v>
          </cell>
          <cell r="CV88">
            <v>0</v>
          </cell>
          <cell r="CW88">
            <v>144</v>
          </cell>
          <cell r="CX88">
            <v>0</v>
          </cell>
          <cell r="CY88">
            <v>0</v>
          </cell>
          <cell r="CZ88">
            <v>1792792</v>
          </cell>
          <cell r="DA88">
            <v>48</v>
          </cell>
          <cell r="DB88">
            <v>0</v>
          </cell>
          <cell r="DC88">
            <v>48</v>
          </cell>
          <cell r="DD88">
            <v>0</v>
          </cell>
          <cell r="DE88">
            <v>597597</v>
          </cell>
          <cell r="DF88">
            <v>597597</v>
          </cell>
          <cell r="DG88">
            <v>96</v>
          </cell>
          <cell r="DH88">
            <v>0</v>
          </cell>
          <cell r="DI88">
            <v>96</v>
          </cell>
          <cell r="DJ88">
            <v>0</v>
          </cell>
          <cell r="DK88">
            <v>0</v>
          </cell>
          <cell r="DL88">
            <v>1195195</v>
          </cell>
          <cell r="DM88">
            <v>1195195</v>
          </cell>
          <cell r="DN88" t="b">
            <v>1</v>
          </cell>
          <cell r="DO88" t="b">
            <v>0</v>
          </cell>
          <cell r="DP88" t="b">
            <v>0</v>
          </cell>
          <cell r="DQ88" t="b">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t="b">
            <v>0</v>
          </cell>
          <cell r="ET88">
            <v>0</v>
          </cell>
          <cell r="EU88">
            <v>0</v>
          </cell>
          <cell r="EV88">
            <v>0</v>
          </cell>
        </row>
        <row r="89">
          <cell r="A89">
            <v>181</v>
          </cell>
          <cell r="B89" t="str">
            <v>2770517020054</v>
          </cell>
          <cell r="C89" t="str">
            <v>ESTE</v>
          </cell>
          <cell r="D89" t="str">
            <v>VOSTINAR LIGIA-EMILIA</v>
          </cell>
          <cell r="E89" t="str">
            <v>VOSTINAR</v>
          </cell>
          <cell r="F89" t="str">
            <v>LIGIA-EMILIA</v>
          </cell>
          <cell r="G89" t="str">
            <v>referent</v>
          </cell>
          <cell r="H89">
            <v>0</v>
          </cell>
          <cell r="I89">
            <v>1833797</v>
          </cell>
          <cell r="J89">
            <v>1833797</v>
          </cell>
          <cell r="K89">
            <v>0</v>
          </cell>
          <cell r="L89">
            <v>0</v>
          </cell>
          <cell r="M89">
            <v>0</v>
          </cell>
          <cell r="N89">
            <v>0</v>
          </cell>
          <cell r="O89">
            <v>0</v>
          </cell>
          <cell r="P89">
            <v>0</v>
          </cell>
          <cell r="Q89">
            <v>144</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1558727</v>
          </cell>
          <cell r="AL89">
            <v>320370</v>
          </cell>
          <cell r="AM89">
            <v>0</v>
          </cell>
          <cell r="AN89">
            <v>0</v>
          </cell>
          <cell r="AO89" t="b">
            <v>0</v>
          </cell>
          <cell r="AP89">
            <v>0</v>
          </cell>
          <cell r="AQ89">
            <v>0</v>
          </cell>
          <cell r="AR89">
            <v>0</v>
          </cell>
          <cell r="AS89">
            <v>0</v>
          </cell>
          <cell r="AT89">
            <v>0</v>
          </cell>
          <cell r="AU89">
            <v>91690</v>
          </cell>
          <cell r="AV89">
            <v>18338</v>
          </cell>
          <cell r="AW89">
            <v>1879097</v>
          </cell>
          <cell r="AX89">
            <v>131537</v>
          </cell>
          <cell r="AY89">
            <v>0</v>
          </cell>
          <cell r="AZ89">
            <v>138900</v>
          </cell>
          <cell r="BA89">
            <v>1498632</v>
          </cell>
          <cell r="BB89">
            <v>926000</v>
          </cell>
          <cell r="BC89">
            <v>1</v>
          </cell>
          <cell r="BD89">
            <v>0</v>
          </cell>
          <cell r="BE89">
            <v>926000</v>
          </cell>
          <cell r="BF89">
            <v>572632</v>
          </cell>
          <cell r="BG89">
            <v>103074</v>
          </cell>
          <cell r="BH89">
            <v>1534458</v>
          </cell>
          <cell r="BI89">
            <v>0</v>
          </cell>
          <cell r="BJ89">
            <v>0</v>
          </cell>
          <cell r="BK89">
            <v>0</v>
          </cell>
          <cell r="BL89">
            <v>0</v>
          </cell>
          <cell r="BM89">
            <v>1534458</v>
          </cell>
          <cell r="BN89" t="b">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F89">
            <v>0</v>
          </cell>
          <cell r="CG89">
            <v>0</v>
          </cell>
          <cell r="CH89" t="str">
            <v>DECEMBRIE</v>
          </cell>
          <cell r="CI89" t="str">
            <v>II</v>
          </cell>
          <cell r="CJ89">
            <v>0</v>
          </cell>
          <cell r="CK89" t="b">
            <v>0</v>
          </cell>
          <cell r="CL89">
            <v>0</v>
          </cell>
          <cell r="CM89">
            <v>0</v>
          </cell>
          <cell r="CN89">
            <v>0</v>
          </cell>
          <cell r="CO89">
            <v>0</v>
          </cell>
          <cell r="CP89" t="str">
            <v>N</v>
          </cell>
          <cell r="CQ89" t="str">
            <v>N</v>
          </cell>
          <cell r="CR89" t="b">
            <v>0</v>
          </cell>
          <cell r="CS89">
            <v>85</v>
          </cell>
          <cell r="CT89">
            <v>0</v>
          </cell>
          <cell r="CU89">
            <v>144</v>
          </cell>
          <cell r="CV89">
            <v>0</v>
          </cell>
          <cell r="CW89">
            <v>144</v>
          </cell>
          <cell r="CX89">
            <v>0</v>
          </cell>
          <cell r="CY89">
            <v>0</v>
          </cell>
          <cell r="CZ89">
            <v>1558727</v>
          </cell>
          <cell r="DA89">
            <v>144</v>
          </cell>
          <cell r="DB89">
            <v>0</v>
          </cell>
          <cell r="DC89">
            <v>144</v>
          </cell>
          <cell r="DD89">
            <v>0</v>
          </cell>
          <cell r="DE89">
            <v>1558727</v>
          </cell>
          <cell r="DF89">
            <v>1558727</v>
          </cell>
          <cell r="DG89">
            <v>0</v>
          </cell>
          <cell r="DH89">
            <v>0</v>
          </cell>
          <cell r="DI89">
            <v>0</v>
          </cell>
          <cell r="DJ89">
            <v>0</v>
          </cell>
          <cell r="DK89">
            <v>0</v>
          </cell>
          <cell r="DL89">
            <v>0</v>
          </cell>
          <cell r="DM89">
            <v>0</v>
          </cell>
          <cell r="DN89" t="b">
            <v>0</v>
          </cell>
          <cell r="DO89" t="b">
            <v>0</v>
          </cell>
          <cell r="DP89" t="b">
            <v>0</v>
          </cell>
          <cell r="DQ89" t="b">
            <v>1</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t="b">
            <v>0</v>
          </cell>
          <cell r="ET89">
            <v>0</v>
          </cell>
          <cell r="EU89">
            <v>0</v>
          </cell>
          <cell r="EV89">
            <v>0</v>
          </cell>
        </row>
        <row r="90">
          <cell r="A90">
            <v>178</v>
          </cell>
          <cell r="B90" t="str">
            <v>2761029020041</v>
          </cell>
          <cell r="C90" t="str">
            <v>ESTE</v>
          </cell>
          <cell r="D90" t="str">
            <v>MATEA NICOLETA</v>
          </cell>
          <cell r="E90" t="str">
            <v>MATEA</v>
          </cell>
          <cell r="F90" t="str">
            <v>NICOLETA</v>
          </cell>
          <cell r="G90" t="str">
            <v>referent</v>
          </cell>
          <cell r="H90">
            <v>0</v>
          </cell>
          <cell r="I90">
            <v>2067333</v>
          </cell>
          <cell r="J90">
            <v>2067333</v>
          </cell>
          <cell r="K90">
            <v>2067333</v>
          </cell>
          <cell r="L90">
            <v>0</v>
          </cell>
          <cell r="M90">
            <v>0</v>
          </cell>
          <cell r="N90">
            <v>0</v>
          </cell>
          <cell r="O90">
            <v>0</v>
          </cell>
          <cell r="P90">
            <v>0</v>
          </cell>
          <cell r="Q90">
            <v>144</v>
          </cell>
          <cell r="R90">
            <v>144</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1440170</v>
          </cell>
          <cell r="AM90">
            <v>0</v>
          </cell>
          <cell r="AN90">
            <v>0</v>
          </cell>
          <cell r="AO90" t="b">
            <v>0</v>
          </cell>
          <cell r="AP90">
            <v>0</v>
          </cell>
          <cell r="AQ90">
            <v>0</v>
          </cell>
          <cell r="AR90">
            <v>3500000</v>
          </cell>
          <cell r="AS90">
            <v>0</v>
          </cell>
          <cell r="AT90">
            <v>0</v>
          </cell>
          <cell r="AU90">
            <v>103367</v>
          </cell>
          <cell r="AV90">
            <v>20673</v>
          </cell>
          <cell r="AW90">
            <v>7007503</v>
          </cell>
          <cell r="AX90">
            <v>490525</v>
          </cell>
          <cell r="AY90">
            <v>0</v>
          </cell>
          <cell r="AZ90">
            <v>138900</v>
          </cell>
          <cell r="BA90">
            <v>6254038</v>
          </cell>
          <cell r="BB90">
            <v>926000</v>
          </cell>
          <cell r="BC90">
            <v>1</v>
          </cell>
          <cell r="BD90">
            <v>0</v>
          </cell>
          <cell r="BE90">
            <v>926000</v>
          </cell>
          <cell r="BF90">
            <v>5328038</v>
          </cell>
          <cell r="BG90">
            <v>1379573</v>
          </cell>
          <cell r="BH90">
            <v>5013365</v>
          </cell>
          <cell r="BI90">
            <v>0</v>
          </cell>
          <cell r="BJ90">
            <v>0</v>
          </cell>
          <cell r="BK90">
            <v>0</v>
          </cell>
          <cell r="BL90">
            <v>0</v>
          </cell>
          <cell r="BM90">
            <v>5013365</v>
          </cell>
          <cell r="BN90" t="b">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F90">
            <v>0</v>
          </cell>
          <cell r="CG90">
            <v>0</v>
          </cell>
          <cell r="CH90" t="str">
            <v>DECEMBRIE</v>
          </cell>
          <cell r="CI90" t="str">
            <v>II</v>
          </cell>
          <cell r="CJ90">
            <v>0</v>
          </cell>
          <cell r="CK90" t="b">
            <v>0</v>
          </cell>
          <cell r="CL90">
            <v>0</v>
          </cell>
          <cell r="CM90">
            <v>0</v>
          </cell>
          <cell r="CN90">
            <v>0</v>
          </cell>
          <cell r="CO90">
            <v>0</v>
          </cell>
          <cell r="CP90" t="str">
            <v>N</v>
          </cell>
          <cell r="CQ90" t="str">
            <v>N</v>
          </cell>
          <cell r="CR90" t="b">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t="b">
            <v>0</v>
          </cell>
          <cell r="DO90" t="b">
            <v>0</v>
          </cell>
          <cell r="DP90" t="b">
            <v>0</v>
          </cell>
          <cell r="DQ90" t="b">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t="b">
            <v>0</v>
          </cell>
          <cell r="ET90">
            <v>0</v>
          </cell>
          <cell r="EU90">
            <v>0</v>
          </cell>
          <cell r="EV90">
            <v>0</v>
          </cell>
        </row>
        <row r="91">
          <cell r="A91">
            <v>183</v>
          </cell>
          <cell r="B91" t="str">
            <v>1591112020024</v>
          </cell>
          <cell r="C91" t="str">
            <v>ESTE</v>
          </cell>
          <cell r="D91" t="str">
            <v>COJOCARU CONSTANTIN</v>
          </cell>
          <cell r="E91" t="str">
            <v>COJOCARU</v>
          </cell>
          <cell r="F91" t="str">
            <v>CONSTANTIN</v>
          </cell>
          <cell r="G91" t="str">
            <v>sef birou</v>
          </cell>
          <cell r="H91">
            <v>0</v>
          </cell>
          <cell r="I91">
            <v>4358000</v>
          </cell>
          <cell r="J91">
            <v>5393025</v>
          </cell>
          <cell r="K91">
            <v>5393025</v>
          </cell>
          <cell r="L91">
            <v>1035025</v>
          </cell>
          <cell r="M91">
            <v>1035025</v>
          </cell>
          <cell r="N91">
            <v>0</v>
          </cell>
          <cell r="O91">
            <v>0</v>
          </cell>
          <cell r="P91">
            <v>0</v>
          </cell>
          <cell r="Q91">
            <v>144</v>
          </cell>
          <cell r="R91">
            <v>144</v>
          </cell>
          <cell r="S91">
            <v>0</v>
          </cell>
          <cell r="T91">
            <v>0</v>
          </cell>
          <cell r="U91">
            <v>0</v>
          </cell>
          <cell r="V91">
            <v>0</v>
          </cell>
          <cell r="W91">
            <v>0</v>
          </cell>
          <cell r="X91">
            <v>0</v>
          </cell>
          <cell r="Y91">
            <v>0</v>
          </cell>
          <cell r="Z91">
            <v>15</v>
          </cell>
          <cell r="AA91">
            <v>808954</v>
          </cell>
          <cell r="AB91">
            <v>808954</v>
          </cell>
          <cell r="AC91">
            <v>0</v>
          </cell>
          <cell r="AD91">
            <v>0</v>
          </cell>
          <cell r="AE91">
            <v>0</v>
          </cell>
          <cell r="AF91">
            <v>0</v>
          </cell>
          <cell r="AG91">
            <v>0</v>
          </cell>
          <cell r="AH91">
            <v>0</v>
          </cell>
          <cell r="AI91">
            <v>0</v>
          </cell>
          <cell r="AJ91">
            <v>0</v>
          </cell>
          <cell r="AK91">
            <v>0</v>
          </cell>
          <cell r="AL91">
            <v>4101390</v>
          </cell>
          <cell r="AM91">
            <v>0</v>
          </cell>
          <cell r="AN91">
            <v>0</v>
          </cell>
          <cell r="AO91" t="b">
            <v>0</v>
          </cell>
          <cell r="AP91">
            <v>0</v>
          </cell>
          <cell r="AQ91">
            <v>0</v>
          </cell>
          <cell r="AR91">
            <v>3500000</v>
          </cell>
          <cell r="AS91">
            <v>0</v>
          </cell>
          <cell r="AT91">
            <v>0</v>
          </cell>
          <cell r="AU91">
            <v>310099</v>
          </cell>
          <cell r="AV91">
            <v>53930</v>
          </cell>
          <cell r="AW91">
            <v>13803369</v>
          </cell>
          <cell r="AX91">
            <v>966236</v>
          </cell>
          <cell r="AY91">
            <v>0</v>
          </cell>
          <cell r="AZ91">
            <v>138900</v>
          </cell>
          <cell r="BA91">
            <v>12334204</v>
          </cell>
          <cell r="BB91">
            <v>926000</v>
          </cell>
          <cell r="BC91">
            <v>1</v>
          </cell>
          <cell r="BD91">
            <v>0</v>
          </cell>
          <cell r="BE91">
            <v>926000</v>
          </cell>
          <cell r="BF91">
            <v>11408204</v>
          </cell>
          <cell r="BG91">
            <v>3784222</v>
          </cell>
          <cell r="BH91">
            <v>8688882</v>
          </cell>
          <cell r="BI91">
            <v>0</v>
          </cell>
          <cell r="BJ91">
            <v>0</v>
          </cell>
          <cell r="BK91">
            <v>0</v>
          </cell>
          <cell r="BL91">
            <v>0</v>
          </cell>
          <cell r="BM91">
            <v>8645302</v>
          </cell>
          <cell r="BN91" t="b">
            <v>1</v>
          </cell>
          <cell r="BO91">
            <v>43580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F91">
            <v>0</v>
          </cell>
          <cell r="CG91">
            <v>0</v>
          </cell>
          <cell r="CH91" t="str">
            <v>DECEMBRIE</v>
          </cell>
          <cell r="CI91" t="str">
            <v>IA</v>
          </cell>
          <cell r="CJ91">
            <v>0</v>
          </cell>
          <cell r="CK91" t="b">
            <v>0</v>
          </cell>
          <cell r="CL91">
            <v>0</v>
          </cell>
          <cell r="CM91">
            <v>0</v>
          </cell>
          <cell r="CN91">
            <v>0</v>
          </cell>
          <cell r="CO91">
            <v>0</v>
          </cell>
          <cell r="CP91" t="str">
            <v>N</v>
          </cell>
          <cell r="CQ91" t="str">
            <v>N</v>
          </cell>
          <cell r="CR91" t="b">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t="b">
            <v>0</v>
          </cell>
          <cell r="DO91" t="b">
            <v>0</v>
          </cell>
          <cell r="DP91" t="b">
            <v>0</v>
          </cell>
          <cell r="DQ91" t="b">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t="b">
            <v>0</v>
          </cell>
          <cell r="ET91">
            <v>0</v>
          </cell>
          <cell r="EU91">
            <v>0</v>
          </cell>
          <cell r="EV91">
            <v>0</v>
          </cell>
        </row>
        <row r="92">
          <cell r="A92">
            <v>179</v>
          </cell>
          <cell r="B92" t="str">
            <v>2700329021871</v>
          </cell>
          <cell r="C92" t="str">
            <v>ESTE</v>
          </cell>
          <cell r="D92" t="str">
            <v>MURESAN TATIANA</v>
          </cell>
          <cell r="E92" t="str">
            <v>MURESAN</v>
          </cell>
          <cell r="F92" t="str">
            <v>TATIANA-DORINA</v>
          </cell>
          <cell r="G92" t="str">
            <v>referent</v>
          </cell>
          <cell r="H92">
            <v>0</v>
          </cell>
          <cell r="I92">
            <v>1816333</v>
          </cell>
          <cell r="J92">
            <v>1816333</v>
          </cell>
          <cell r="K92">
            <v>1816333</v>
          </cell>
          <cell r="L92">
            <v>0</v>
          </cell>
          <cell r="M92">
            <v>0</v>
          </cell>
          <cell r="N92">
            <v>0</v>
          </cell>
          <cell r="O92">
            <v>0</v>
          </cell>
          <cell r="P92">
            <v>0</v>
          </cell>
          <cell r="Q92">
            <v>144</v>
          </cell>
          <cell r="R92">
            <v>144</v>
          </cell>
          <cell r="S92">
            <v>0</v>
          </cell>
          <cell r="T92">
            <v>0</v>
          </cell>
          <cell r="U92">
            <v>0</v>
          </cell>
          <cell r="V92">
            <v>0</v>
          </cell>
          <cell r="W92">
            <v>0</v>
          </cell>
          <cell r="X92">
            <v>0</v>
          </cell>
          <cell r="Y92">
            <v>0</v>
          </cell>
          <cell r="Z92">
            <v>15</v>
          </cell>
          <cell r="AA92">
            <v>272450</v>
          </cell>
          <cell r="AB92">
            <v>272450</v>
          </cell>
          <cell r="AC92">
            <v>0</v>
          </cell>
          <cell r="AD92">
            <v>0</v>
          </cell>
          <cell r="AE92">
            <v>0</v>
          </cell>
          <cell r="AF92">
            <v>0</v>
          </cell>
          <cell r="AG92">
            <v>0</v>
          </cell>
          <cell r="AH92">
            <v>0</v>
          </cell>
          <cell r="AI92">
            <v>0</v>
          </cell>
          <cell r="AJ92">
            <v>0</v>
          </cell>
          <cell r="AK92">
            <v>0</v>
          </cell>
          <cell r="AL92">
            <v>657282</v>
          </cell>
          <cell r="AM92">
            <v>0</v>
          </cell>
          <cell r="AN92">
            <v>0</v>
          </cell>
          <cell r="AO92" t="b">
            <v>0</v>
          </cell>
          <cell r="AP92">
            <v>0</v>
          </cell>
          <cell r="AQ92">
            <v>0</v>
          </cell>
          <cell r="AR92">
            <v>3500000</v>
          </cell>
          <cell r="AS92">
            <v>0</v>
          </cell>
          <cell r="AT92">
            <v>0</v>
          </cell>
          <cell r="AU92">
            <v>104439</v>
          </cell>
          <cell r="AV92">
            <v>18163</v>
          </cell>
          <cell r="AW92">
            <v>6246065</v>
          </cell>
          <cell r="AX92">
            <v>437225</v>
          </cell>
          <cell r="AY92">
            <v>0</v>
          </cell>
          <cell r="AZ92">
            <v>138900</v>
          </cell>
          <cell r="BA92">
            <v>5547338</v>
          </cell>
          <cell r="BB92">
            <v>926000</v>
          </cell>
          <cell r="BC92">
            <v>1</v>
          </cell>
          <cell r="BD92">
            <v>0</v>
          </cell>
          <cell r="BE92">
            <v>926000</v>
          </cell>
          <cell r="BF92">
            <v>4621338</v>
          </cell>
          <cell r="BG92">
            <v>1139295</v>
          </cell>
          <cell r="BH92">
            <v>4546943</v>
          </cell>
          <cell r="BI92">
            <v>0</v>
          </cell>
          <cell r="BJ92">
            <v>0</v>
          </cell>
          <cell r="BK92">
            <v>0</v>
          </cell>
          <cell r="BL92">
            <v>0</v>
          </cell>
          <cell r="BM92">
            <v>4546943</v>
          </cell>
          <cell r="BN92" t="b">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F92">
            <v>0</v>
          </cell>
          <cell r="CG92">
            <v>0</v>
          </cell>
          <cell r="CH92" t="str">
            <v>DECEMBRIE</v>
          </cell>
          <cell r="CI92" t="str">
            <v>II</v>
          </cell>
          <cell r="CJ92">
            <v>0</v>
          </cell>
          <cell r="CK92" t="b">
            <v>0</v>
          </cell>
          <cell r="CL92">
            <v>0</v>
          </cell>
          <cell r="CM92">
            <v>0</v>
          </cell>
          <cell r="CN92">
            <v>0</v>
          </cell>
          <cell r="CO92">
            <v>0</v>
          </cell>
          <cell r="CP92" t="str">
            <v>N</v>
          </cell>
          <cell r="CQ92" t="str">
            <v>N</v>
          </cell>
          <cell r="CR92" t="b">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t="b">
            <v>0</v>
          </cell>
          <cell r="DO92" t="b">
            <v>0</v>
          </cell>
          <cell r="DP92" t="b">
            <v>0</v>
          </cell>
          <cell r="DQ92" t="b">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t="b">
            <v>0</v>
          </cell>
          <cell r="ET92">
            <v>0</v>
          </cell>
          <cell r="EU92">
            <v>0</v>
          </cell>
          <cell r="EV92">
            <v>0</v>
          </cell>
        </row>
        <row r="93">
          <cell r="A93">
            <v>184</v>
          </cell>
          <cell r="B93" t="str">
            <v>2631109020027</v>
          </cell>
          <cell r="C93" t="str">
            <v>ESTE</v>
          </cell>
          <cell r="D93" t="str">
            <v>IERCOSAN IULIANA</v>
          </cell>
          <cell r="E93" t="str">
            <v>IERCOSAN</v>
          </cell>
          <cell r="F93" t="str">
            <v>IULIANA</v>
          </cell>
          <cell r="G93" t="str">
            <v>inspector</v>
          </cell>
          <cell r="H93">
            <v>0</v>
          </cell>
          <cell r="I93">
            <v>2497467</v>
          </cell>
          <cell r="J93">
            <v>2497467</v>
          </cell>
          <cell r="K93">
            <v>1664978</v>
          </cell>
          <cell r="L93">
            <v>0</v>
          </cell>
          <cell r="M93">
            <v>0</v>
          </cell>
          <cell r="N93">
            <v>0</v>
          </cell>
          <cell r="O93">
            <v>0</v>
          </cell>
          <cell r="P93">
            <v>0</v>
          </cell>
          <cell r="Q93">
            <v>144</v>
          </cell>
          <cell r="R93">
            <v>96</v>
          </cell>
          <cell r="S93">
            <v>0</v>
          </cell>
          <cell r="T93">
            <v>0</v>
          </cell>
          <cell r="U93">
            <v>0</v>
          </cell>
          <cell r="V93">
            <v>0</v>
          </cell>
          <cell r="W93">
            <v>0</v>
          </cell>
          <cell r="X93">
            <v>0</v>
          </cell>
          <cell r="Y93">
            <v>0</v>
          </cell>
          <cell r="Z93">
            <v>20</v>
          </cell>
          <cell r="AA93">
            <v>332996</v>
          </cell>
          <cell r="AB93">
            <v>499493</v>
          </cell>
          <cell r="AC93">
            <v>0</v>
          </cell>
          <cell r="AD93">
            <v>0</v>
          </cell>
          <cell r="AE93">
            <v>0</v>
          </cell>
          <cell r="AF93">
            <v>0</v>
          </cell>
          <cell r="AG93">
            <v>0</v>
          </cell>
          <cell r="AH93">
            <v>0</v>
          </cell>
          <cell r="AI93">
            <v>48</v>
          </cell>
          <cell r="AJ93">
            <v>998987</v>
          </cell>
          <cell r="AK93">
            <v>0</v>
          </cell>
          <cell r="AL93">
            <v>2061388</v>
          </cell>
          <cell r="AM93">
            <v>0</v>
          </cell>
          <cell r="AN93">
            <v>0</v>
          </cell>
          <cell r="AO93" t="b">
            <v>0</v>
          </cell>
          <cell r="AP93">
            <v>0</v>
          </cell>
          <cell r="AQ93">
            <v>0</v>
          </cell>
          <cell r="AR93">
            <v>3500000</v>
          </cell>
          <cell r="AS93">
            <v>0</v>
          </cell>
          <cell r="AT93">
            <v>0</v>
          </cell>
          <cell r="AU93">
            <v>149848</v>
          </cell>
          <cell r="AV93">
            <v>24975</v>
          </cell>
          <cell r="AW93">
            <v>8558349</v>
          </cell>
          <cell r="AX93">
            <v>599084</v>
          </cell>
          <cell r="AY93">
            <v>0</v>
          </cell>
          <cell r="AZ93">
            <v>138900</v>
          </cell>
          <cell r="BA93">
            <v>7645542</v>
          </cell>
          <cell r="BB93">
            <v>926000</v>
          </cell>
          <cell r="BC93">
            <v>1</v>
          </cell>
          <cell r="BD93">
            <v>0</v>
          </cell>
          <cell r="BE93">
            <v>926000</v>
          </cell>
          <cell r="BF93">
            <v>6719542</v>
          </cell>
          <cell r="BG93">
            <v>1908757</v>
          </cell>
          <cell r="BH93">
            <v>5875685</v>
          </cell>
          <cell r="BI93">
            <v>0</v>
          </cell>
          <cell r="BJ93">
            <v>0</v>
          </cell>
          <cell r="BK93">
            <v>0</v>
          </cell>
          <cell r="BL93">
            <v>0</v>
          </cell>
          <cell r="BM93">
            <v>5850710</v>
          </cell>
          <cell r="BN93" t="b">
            <v>1</v>
          </cell>
          <cell r="BO93">
            <v>24975</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F93">
            <v>0</v>
          </cell>
          <cell r="CG93">
            <v>0</v>
          </cell>
          <cell r="CH93" t="str">
            <v>DECEMBRIE</v>
          </cell>
          <cell r="CI93" t="str">
            <v>IA</v>
          </cell>
          <cell r="CJ93">
            <v>0</v>
          </cell>
          <cell r="CK93" t="b">
            <v>0</v>
          </cell>
          <cell r="CL93">
            <v>0</v>
          </cell>
          <cell r="CM93">
            <v>0</v>
          </cell>
          <cell r="CN93">
            <v>0</v>
          </cell>
          <cell r="CO93">
            <v>0</v>
          </cell>
          <cell r="CP93" t="str">
            <v>N</v>
          </cell>
          <cell r="CQ93" t="str">
            <v>N</v>
          </cell>
          <cell r="CR93" t="b">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t="b">
            <v>0</v>
          </cell>
          <cell r="DO93" t="b">
            <v>0</v>
          </cell>
          <cell r="DP93" t="b">
            <v>0</v>
          </cell>
          <cell r="DQ93" t="b">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t="b">
            <v>0</v>
          </cell>
          <cell r="ET93">
            <v>0</v>
          </cell>
          <cell r="EU93">
            <v>0</v>
          </cell>
          <cell r="EV93">
            <v>0</v>
          </cell>
        </row>
        <row r="94">
          <cell r="A94">
            <v>185</v>
          </cell>
          <cell r="B94" t="str">
            <v>2690605020049</v>
          </cell>
          <cell r="C94" t="str">
            <v>ESTE</v>
          </cell>
          <cell r="D94" t="str">
            <v>IOV LUMINITA</v>
          </cell>
          <cell r="E94" t="str">
            <v>IOV</v>
          </cell>
          <cell r="F94" t="str">
            <v>LUMINITA-DANIELA</v>
          </cell>
          <cell r="G94" t="str">
            <v>administrator</v>
          </cell>
          <cell r="H94">
            <v>0</v>
          </cell>
          <cell r="I94">
            <v>2547000</v>
          </cell>
          <cell r="J94">
            <v>2547000</v>
          </cell>
          <cell r="K94">
            <v>2547000</v>
          </cell>
          <cell r="L94">
            <v>0</v>
          </cell>
          <cell r="M94">
            <v>0</v>
          </cell>
          <cell r="N94">
            <v>0</v>
          </cell>
          <cell r="O94">
            <v>0</v>
          </cell>
          <cell r="P94">
            <v>0</v>
          </cell>
          <cell r="Q94">
            <v>144</v>
          </cell>
          <cell r="R94">
            <v>144</v>
          </cell>
          <cell r="S94">
            <v>0</v>
          </cell>
          <cell r="T94">
            <v>0</v>
          </cell>
          <cell r="U94">
            <v>0</v>
          </cell>
          <cell r="V94">
            <v>0</v>
          </cell>
          <cell r="W94">
            <v>0</v>
          </cell>
          <cell r="X94">
            <v>0</v>
          </cell>
          <cell r="Y94">
            <v>0</v>
          </cell>
          <cell r="Z94">
            <v>15</v>
          </cell>
          <cell r="AA94">
            <v>382050</v>
          </cell>
          <cell r="AB94">
            <v>382050</v>
          </cell>
          <cell r="AC94">
            <v>0</v>
          </cell>
          <cell r="AD94">
            <v>0</v>
          </cell>
          <cell r="AE94">
            <v>0</v>
          </cell>
          <cell r="AF94">
            <v>0</v>
          </cell>
          <cell r="AG94">
            <v>0</v>
          </cell>
          <cell r="AH94">
            <v>0</v>
          </cell>
          <cell r="AI94">
            <v>0</v>
          </cell>
          <cell r="AJ94">
            <v>0</v>
          </cell>
          <cell r="AK94">
            <v>0</v>
          </cell>
          <cell r="AL94">
            <v>1705244</v>
          </cell>
          <cell r="AM94">
            <v>0</v>
          </cell>
          <cell r="AN94">
            <v>0</v>
          </cell>
          <cell r="AO94" t="b">
            <v>0</v>
          </cell>
          <cell r="AP94">
            <v>0</v>
          </cell>
          <cell r="AQ94">
            <v>0</v>
          </cell>
          <cell r="AR94">
            <v>3500000</v>
          </cell>
          <cell r="AS94">
            <v>0</v>
          </cell>
          <cell r="AT94">
            <v>0</v>
          </cell>
          <cell r="AU94">
            <v>146452</v>
          </cell>
          <cell r="AV94">
            <v>25470</v>
          </cell>
          <cell r="AW94">
            <v>8134294</v>
          </cell>
          <cell r="AX94">
            <v>569401</v>
          </cell>
          <cell r="AY94">
            <v>0</v>
          </cell>
          <cell r="AZ94">
            <v>138900</v>
          </cell>
          <cell r="BA94">
            <v>7254071</v>
          </cell>
          <cell r="BB94">
            <v>926000</v>
          </cell>
          <cell r="BC94">
            <v>1.35</v>
          </cell>
          <cell r="BD94">
            <v>324100</v>
          </cell>
          <cell r="BE94">
            <v>1250100</v>
          </cell>
          <cell r="BF94">
            <v>6003971</v>
          </cell>
          <cell r="BG94">
            <v>1622528</v>
          </cell>
          <cell r="BH94">
            <v>5770443</v>
          </cell>
          <cell r="BI94">
            <v>0</v>
          </cell>
          <cell r="BJ94">
            <v>0</v>
          </cell>
          <cell r="BK94">
            <v>200000</v>
          </cell>
          <cell r="BL94">
            <v>0</v>
          </cell>
          <cell r="BM94">
            <v>5544973</v>
          </cell>
          <cell r="BN94" t="b">
            <v>1</v>
          </cell>
          <cell r="BO94">
            <v>25470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F94">
            <v>0</v>
          </cell>
          <cell r="CG94">
            <v>0</v>
          </cell>
          <cell r="CH94" t="str">
            <v>DECEMBRIE</v>
          </cell>
          <cell r="CI94" t="str">
            <v>I</v>
          </cell>
          <cell r="CJ94">
            <v>0</v>
          </cell>
          <cell r="CK94" t="b">
            <v>0</v>
          </cell>
          <cell r="CL94">
            <v>0</v>
          </cell>
          <cell r="CM94">
            <v>0</v>
          </cell>
          <cell r="CN94">
            <v>0</v>
          </cell>
          <cell r="CO94">
            <v>0</v>
          </cell>
          <cell r="CP94" t="str">
            <v>N</v>
          </cell>
          <cell r="CQ94" t="str">
            <v>N</v>
          </cell>
          <cell r="CR94" t="b">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t="b">
            <v>0</v>
          </cell>
          <cell r="DO94" t="b">
            <v>0</v>
          </cell>
          <cell r="DP94" t="b">
            <v>0</v>
          </cell>
          <cell r="DQ94" t="b">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t="b">
            <v>0</v>
          </cell>
          <cell r="ET94">
            <v>0</v>
          </cell>
          <cell r="EU94">
            <v>0</v>
          </cell>
          <cell r="EV94">
            <v>0</v>
          </cell>
        </row>
        <row r="95">
          <cell r="A95">
            <v>186</v>
          </cell>
          <cell r="B95" t="str">
            <v>1491212020056</v>
          </cell>
          <cell r="C95" t="str">
            <v>ESTE</v>
          </cell>
          <cell r="D95" t="str">
            <v>RADIN DUSAN</v>
          </cell>
          <cell r="E95" t="str">
            <v>RADIN</v>
          </cell>
          <cell r="F95" t="str">
            <v>DUSAN</v>
          </cell>
          <cell r="G95" t="str">
            <v>muncitor</v>
          </cell>
          <cell r="H95">
            <v>0</v>
          </cell>
          <cell r="I95">
            <v>2139967</v>
          </cell>
          <cell r="J95">
            <v>2139967</v>
          </cell>
          <cell r="K95">
            <v>2139967</v>
          </cell>
          <cell r="L95">
            <v>0</v>
          </cell>
          <cell r="M95">
            <v>0</v>
          </cell>
          <cell r="N95">
            <v>0</v>
          </cell>
          <cell r="O95">
            <v>0</v>
          </cell>
          <cell r="P95">
            <v>0</v>
          </cell>
          <cell r="Q95">
            <v>144</v>
          </cell>
          <cell r="R95">
            <v>144</v>
          </cell>
          <cell r="S95">
            <v>0</v>
          </cell>
          <cell r="T95">
            <v>0</v>
          </cell>
          <cell r="U95">
            <v>0</v>
          </cell>
          <cell r="V95">
            <v>0</v>
          </cell>
          <cell r="W95">
            <v>0</v>
          </cell>
          <cell r="X95">
            <v>0</v>
          </cell>
          <cell r="Y95">
            <v>0</v>
          </cell>
          <cell r="Z95">
            <v>25</v>
          </cell>
          <cell r="AA95">
            <v>534992</v>
          </cell>
          <cell r="AB95">
            <v>534992</v>
          </cell>
          <cell r="AC95">
            <v>0</v>
          </cell>
          <cell r="AD95">
            <v>0</v>
          </cell>
          <cell r="AE95">
            <v>0</v>
          </cell>
          <cell r="AF95">
            <v>0</v>
          </cell>
          <cell r="AG95">
            <v>0</v>
          </cell>
          <cell r="AH95">
            <v>0</v>
          </cell>
          <cell r="AI95">
            <v>0</v>
          </cell>
          <cell r="AJ95">
            <v>0</v>
          </cell>
          <cell r="AK95">
            <v>0</v>
          </cell>
          <cell r="AL95">
            <v>1551971</v>
          </cell>
          <cell r="AM95">
            <v>0</v>
          </cell>
          <cell r="AN95">
            <v>0</v>
          </cell>
          <cell r="AO95" t="b">
            <v>0</v>
          </cell>
          <cell r="AP95">
            <v>0</v>
          </cell>
          <cell r="AQ95">
            <v>0</v>
          </cell>
          <cell r="AR95">
            <v>3500000</v>
          </cell>
          <cell r="AS95">
            <v>0</v>
          </cell>
          <cell r="AT95">
            <v>0</v>
          </cell>
          <cell r="AU95">
            <v>133748</v>
          </cell>
          <cell r="AV95">
            <v>21400</v>
          </cell>
          <cell r="AW95">
            <v>7726930</v>
          </cell>
          <cell r="AX95">
            <v>540885</v>
          </cell>
          <cell r="AY95">
            <v>0</v>
          </cell>
          <cell r="AZ95">
            <v>138900</v>
          </cell>
          <cell r="BA95">
            <v>6891997</v>
          </cell>
          <cell r="BB95">
            <v>926000</v>
          </cell>
          <cell r="BC95">
            <v>1</v>
          </cell>
          <cell r="BD95">
            <v>0</v>
          </cell>
          <cell r="BE95">
            <v>926000</v>
          </cell>
          <cell r="BF95">
            <v>5965997</v>
          </cell>
          <cell r="BG95">
            <v>1607339</v>
          </cell>
          <cell r="BH95">
            <v>5423558</v>
          </cell>
          <cell r="BI95">
            <v>0</v>
          </cell>
          <cell r="BJ95">
            <v>0</v>
          </cell>
          <cell r="BK95">
            <v>0</v>
          </cell>
          <cell r="BL95">
            <v>0</v>
          </cell>
          <cell r="BM95">
            <v>5423558</v>
          </cell>
          <cell r="BN95" t="b">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F95">
            <v>0</v>
          </cell>
          <cell r="CG95">
            <v>0</v>
          </cell>
          <cell r="CH95" t="str">
            <v>DECEMBRIE</v>
          </cell>
          <cell r="CI95" t="str">
            <v>I</v>
          </cell>
          <cell r="CJ95">
            <v>0</v>
          </cell>
          <cell r="CK95" t="b">
            <v>0</v>
          </cell>
          <cell r="CL95">
            <v>0</v>
          </cell>
          <cell r="CM95">
            <v>0</v>
          </cell>
          <cell r="CN95">
            <v>0</v>
          </cell>
          <cell r="CO95">
            <v>0</v>
          </cell>
          <cell r="CP95" t="str">
            <v>N</v>
          </cell>
          <cell r="CQ95" t="str">
            <v>N</v>
          </cell>
          <cell r="CR95" t="b">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t="b">
            <v>0</v>
          </cell>
          <cell r="DO95" t="b">
            <v>0</v>
          </cell>
          <cell r="DP95" t="b">
            <v>0</v>
          </cell>
          <cell r="DQ95" t="b">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t="b">
            <v>0</v>
          </cell>
          <cell r="ET95">
            <v>0</v>
          </cell>
          <cell r="EU95">
            <v>0</v>
          </cell>
          <cell r="EV95">
            <v>0</v>
          </cell>
        </row>
        <row r="96">
          <cell r="A96">
            <v>142</v>
          </cell>
          <cell r="B96" t="str">
            <v>1441022020010</v>
          </cell>
          <cell r="C96" t="str">
            <v>ESTE</v>
          </cell>
          <cell r="D96" t="str">
            <v>CIMPAN TEODOR</v>
          </cell>
          <cell r="E96" t="str">
            <v>CIMPAN</v>
          </cell>
          <cell r="F96" t="str">
            <v>TEODOR</v>
          </cell>
          <cell r="G96" t="str">
            <v>administrator</v>
          </cell>
          <cell r="H96">
            <v>0</v>
          </cell>
          <cell r="I96">
            <v>2292000</v>
          </cell>
          <cell r="J96">
            <v>2292000</v>
          </cell>
          <cell r="K96">
            <v>2292000</v>
          </cell>
          <cell r="L96">
            <v>0</v>
          </cell>
          <cell r="M96">
            <v>0</v>
          </cell>
          <cell r="N96">
            <v>0</v>
          </cell>
          <cell r="O96">
            <v>0</v>
          </cell>
          <cell r="P96">
            <v>0</v>
          </cell>
          <cell r="Q96">
            <v>144</v>
          </cell>
          <cell r="R96">
            <v>144</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1779617</v>
          </cell>
          <cell r="AM96">
            <v>0</v>
          </cell>
          <cell r="AN96">
            <v>0</v>
          </cell>
          <cell r="AO96" t="b">
            <v>0</v>
          </cell>
          <cell r="AP96">
            <v>0</v>
          </cell>
          <cell r="AQ96">
            <v>0</v>
          </cell>
          <cell r="AR96">
            <v>3500000</v>
          </cell>
          <cell r="AS96">
            <v>0</v>
          </cell>
          <cell r="AT96">
            <v>0</v>
          </cell>
          <cell r="AU96">
            <v>114600</v>
          </cell>
          <cell r="AV96">
            <v>22920</v>
          </cell>
          <cell r="AW96">
            <v>7571617</v>
          </cell>
          <cell r="AX96">
            <v>530013</v>
          </cell>
          <cell r="AY96">
            <v>0</v>
          </cell>
          <cell r="AZ96">
            <v>138900</v>
          </cell>
          <cell r="BA96">
            <v>6765184</v>
          </cell>
          <cell r="BB96">
            <v>926000</v>
          </cell>
          <cell r="BC96">
            <v>1</v>
          </cell>
          <cell r="BD96">
            <v>0</v>
          </cell>
          <cell r="BE96">
            <v>926000</v>
          </cell>
          <cell r="BF96">
            <v>5839184</v>
          </cell>
          <cell r="BG96">
            <v>1556614</v>
          </cell>
          <cell r="BH96">
            <v>5347470</v>
          </cell>
          <cell r="BI96">
            <v>0</v>
          </cell>
          <cell r="BJ96">
            <v>0</v>
          </cell>
          <cell r="BK96">
            <v>0</v>
          </cell>
          <cell r="BL96">
            <v>0</v>
          </cell>
          <cell r="BM96">
            <v>5324550</v>
          </cell>
          <cell r="BN96" t="b">
            <v>1</v>
          </cell>
          <cell r="BO96">
            <v>22920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F96">
            <v>0</v>
          </cell>
          <cell r="CG96">
            <v>0</v>
          </cell>
          <cell r="CH96" t="str">
            <v>DECEMBRIE</v>
          </cell>
          <cell r="CI96" t="str">
            <v>I</v>
          </cell>
          <cell r="CJ96">
            <v>0</v>
          </cell>
          <cell r="CK96" t="b">
            <v>0</v>
          </cell>
          <cell r="CL96">
            <v>0</v>
          </cell>
          <cell r="CM96">
            <v>0</v>
          </cell>
          <cell r="CN96">
            <v>0</v>
          </cell>
          <cell r="CO96">
            <v>0</v>
          </cell>
          <cell r="CP96" t="str">
            <v>N</v>
          </cell>
          <cell r="CQ96" t="str">
            <v>N</v>
          </cell>
          <cell r="CR96" t="b">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t="b">
            <v>0</v>
          </cell>
          <cell r="DO96" t="b">
            <v>0</v>
          </cell>
          <cell r="DP96" t="b">
            <v>0</v>
          </cell>
          <cell r="DQ96" t="b">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t="b">
            <v>0</v>
          </cell>
          <cell r="ET96">
            <v>0</v>
          </cell>
          <cell r="EU96">
            <v>0</v>
          </cell>
          <cell r="EV96">
            <v>0</v>
          </cell>
        </row>
        <row r="97">
          <cell r="A97">
            <v>145</v>
          </cell>
          <cell r="B97" t="str">
            <v>2690316020062</v>
          </cell>
          <cell r="C97" t="str">
            <v>ESTE</v>
          </cell>
          <cell r="D97" t="str">
            <v>MACIU DORINA</v>
          </cell>
          <cell r="E97" t="str">
            <v>MACIU</v>
          </cell>
          <cell r="F97" t="str">
            <v>DORINA</v>
          </cell>
          <cell r="G97" t="str">
            <v>inspector</v>
          </cell>
          <cell r="H97">
            <v>0</v>
          </cell>
          <cell r="I97">
            <v>2330800</v>
          </cell>
          <cell r="J97">
            <v>2330800</v>
          </cell>
          <cell r="K97">
            <v>2330800</v>
          </cell>
          <cell r="L97">
            <v>0</v>
          </cell>
          <cell r="M97">
            <v>0</v>
          </cell>
          <cell r="N97">
            <v>0</v>
          </cell>
          <cell r="O97">
            <v>0</v>
          </cell>
          <cell r="P97">
            <v>0</v>
          </cell>
          <cell r="Q97">
            <v>144</v>
          </cell>
          <cell r="R97">
            <v>144</v>
          </cell>
          <cell r="S97">
            <v>0</v>
          </cell>
          <cell r="T97">
            <v>0</v>
          </cell>
          <cell r="U97">
            <v>0</v>
          </cell>
          <cell r="V97">
            <v>0</v>
          </cell>
          <cell r="W97">
            <v>0</v>
          </cell>
          <cell r="X97">
            <v>0</v>
          </cell>
          <cell r="Y97">
            <v>0</v>
          </cell>
          <cell r="Z97">
            <v>10</v>
          </cell>
          <cell r="AA97">
            <v>233080</v>
          </cell>
          <cell r="AB97">
            <v>233080</v>
          </cell>
          <cell r="AC97">
            <v>0</v>
          </cell>
          <cell r="AD97">
            <v>0</v>
          </cell>
          <cell r="AE97">
            <v>0</v>
          </cell>
          <cell r="AF97">
            <v>0</v>
          </cell>
          <cell r="AG97">
            <v>0</v>
          </cell>
          <cell r="AH97">
            <v>0</v>
          </cell>
          <cell r="AI97">
            <v>0</v>
          </cell>
          <cell r="AJ97">
            <v>0</v>
          </cell>
          <cell r="AK97">
            <v>0</v>
          </cell>
          <cell r="AL97">
            <v>1970011</v>
          </cell>
          <cell r="AM97">
            <v>0</v>
          </cell>
          <cell r="AN97">
            <v>0</v>
          </cell>
          <cell r="AO97" t="b">
            <v>0</v>
          </cell>
          <cell r="AP97">
            <v>0</v>
          </cell>
          <cell r="AQ97">
            <v>0</v>
          </cell>
          <cell r="AR97">
            <v>3500000</v>
          </cell>
          <cell r="AS97">
            <v>0</v>
          </cell>
          <cell r="AT97">
            <v>0</v>
          </cell>
          <cell r="AU97">
            <v>128194</v>
          </cell>
          <cell r="AV97">
            <v>23308</v>
          </cell>
          <cell r="AW97">
            <v>8033891</v>
          </cell>
          <cell r="AX97">
            <v>562372</v>
          </cell>
          <cell r="AY97">
            <v>0</v>
          </cell>
          <cell r="AZ97">
            <v>138900</v>
          </cell>
          <cell r="BA97">
            <v>7181117</v>
          </cell>
          <cell r="BB97">
            <v>926000</v>
          </cell>
          <cell r="BC97">
            <v>1</v>
          </cell>
          <cell r="BD97">
            <v>0</v>
          </cell>
          <cell r="BE97">
            <v>926000</v>
          </cell>
          <cell r="BF97">
            <v>6255117</v>
          </cell>
          <cell r="BG97">
            <v>1722987</v>
          </cell>
          <cell r="BH97">
            <v>5597030</v>
          </cell>
          <cell r="BI97">
            <v>0</v>
          </cell>
          <cell r="BJ97">
            <v>0</v>
          </cell>
          <cell r="BK97">
            <v>0</v>
          </cell>
          <cell r="BL97">
            <v>0</v>
          </cell>
          <cell r="BM97">
            <v>5573722</v>
          </cell>
          <cell r="BN97" t="b">
            <v>1</v>
          </cell>
          <cell r="BO97">
            <v>23308</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F97">
            <v>0</v>
          </cell>
          <cell r="CG97">
            <v>0</v>
          </cell>
          <cell r="CH97" t="str">
            <v>DECEMBRIE</v>
          </cell>
          <cell r="CI97" t="str">
            <v>I</v>
          </cell>
          <cell r="CJ97">
            <v>0</v>
          </cell>
          <cell r="CK97" t="b">
            <v>0</v>
          </cell>
          <cell r="CL97">
            <v>0</v>
          </cell>
          <cell r="CM97">
            <v>0</v>
          </cell>
          <cell r="CN97">
            <v>0</v>
          </cell>
          <cell r="CO97">
            <v>0</v>
          </cell>
          <cell r="CP97" t="str">
            <v>N</v>
          </cell>
          <cell r="CQ97" t="str">
            <v>N</v>
          </cell>
          <cell r="CR97" t="b">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t="b">
            <v>0</v>
          </cell>
          <cell r="DO97" t="b">
            <v>0</v>
          </cell>
          <cell r="DP97" t="b">
            <v>0</v>
          </cell>
          <cell r="DQ97" t="b">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t="b">
            <v>0</v>
          </cell>
          <cell r="ET97">
            <v>0</v>
          </cell>
          <cell r="EU97">
            <v>0</v>
          </cell>
          <cell r="EV97">
            <v>0</v>
          </cell>
        </row>
        <row r="98">
          <cell r="A98">
            <v>159</v>
          </cell>
          <cell r="B98" t="str">
            <v>2701210023619</v>
          </cell>
          <cell r="C98" t="str">
            <v>ESTE</v>
          </cell>
          <cell r="D98" t="str">
            <v>VASI NICOLETA-ADINA</v>
          </cell>
          <cell r="E98" t="str">
            <v>VASI</v>
          </cell>
          <cell r="F98" t="str">
            <v>NICOLETA-ADINA</v>
          </cell>
          <cell r="G98" t="str">
            <v>referent</v>
          </cell>
          <cell r="H98">
            <v>0</v>
          </cell>
          <cell r="I98">
            <v>2192200</v>
          </cell>
          <cell r="J98">
            <v>2192200</v>
          </cell>
          <cell r="K98">
            <v>2192200</v>
          </cell>
          <cell r="L98">
            <v>0</v>
          </cell>
          <cell r="M98">
            <v>0</v>
          </cell>
          <cell r="N98">
            <v>0</v>
          </cell>
          <cell r="O98">
            <v>0</v>
          </cell>
          <cell r="P98">
            <v>0</v>
          </cell>
          <cell r="Q98">
            <v>144</v>
          </cell>
          <cell r="R98">
            <v>144</v>
          </cell>
          <cell r="S98">
            <v>0</v>
          </cell>
          <cell r="T98">
            <v>0</v>
          </cell>
          <cell r="U98">
            <v>0</v>
          </cell>
          <cell r="V98">
            <v>0</v>
          </cell>
          <cell r="W98">
            <v>0</v>
          </cell>
          <cell r="X98">
            <v>0</v>
          </cell>
          <cell r="Y98">
            <v>0</v>
          </cell>
          <cell r="Z98">
            <v>10</v>
          </cell>
          <cell r="AA98">
            <v>219220</v>
          </cell>
          <cell r="AB98">
            <v>219220</v>
          </cell>
          <cell r="AC98">
            <v>0</v>
          </cell>
          <cell r="AD98">
            <v>0</v>
          </cell>
          <cell r="AE98">
            <v>0</v>
          </cell>
          <cell r="AF98">
            <v>0</v>
          </cell>
          <cell r="AG98">
            <v>0</v>
          </cell>
          <cell r="AH98">
            <v>0</v>
          </cell>
          <cell r="AI98">
            <v>0</v>
          </cell>
          <cell r="AJ98">
            <v>0</v>
          </cell>
          <cell r="AK98">
            <v>0</v>
          </cell>
          <cell r="AL98">
            <v>1604009</v>
          </cell>
          <cell r="AM98">
            <v>0</v>
          </cell>
          <cell r="AN98">
            <v>0</v>
          </cell>
          <cell r="AO98" t="b">
            <v>0</v>
          </cell>
          <cell r="AP98">
            <v>0</v>
          </cell>
          <cell r="AQ98">
            <v>0</v>
          </cell>
          <cell r="AR98">
            <v>3500000</v>
          </cell>
          <cell r="AS98">
            <v>0</v>
          </cell>
          <cell r="AT98">
            <v>0</v>
          </cell>
          <cell r="AU98">
            <v>120571</v>
          </cell>
          <cell r="AV98">
            <v>21922</v>
          </cell>
          <cell r="AW98">
            <v>7515429</v>
          </cell>
          <cell r="AX98">
            <v>526080</v>
          </cell>
          <cell r="AY98">
            <v>0</v>
          </cell>
          <cell r="AZ98">
            <v>138900</v>
          </cell>
          <cell r="BA98">
            <v>6707956</v>
          </cell>
          <cell r="BB98">
            <v>926000</v>
          </cell>
          <cell r="BC98">
            <v>1</v>
          </cell>
          <cell r="BD98">
            <v>0</v>
          </cell>
          <cell r="BE98">
            <v>926000</v>
          </cell>
          <cell r="BF98">
            <v>5781956</v>
          </cell>
          <cell r="BG98">
            <v>1533905</v>
          </cell>
          <cell r="BH98">
            <v>5312951</v>
          </cell>
          <cell r="BI98">
            <v>0</v>
          </cell>
          <cell r="BJ98">
            <v>0</v>
          </cell>
          <cell r="BK98">
            <v>0</v>
          </cell>
          <cell r="BL98">
            <v>0</v>
          </cell>
          <cell r="BM98">
            <v>5291029</v>
          </cell>
          <cell r="BN98" t="b">
            <v>1</v>
          </cell>
          <cell r="BO98">
            <v>21922</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F98">
            <v>0</v>
          </cell>
          <cell r="CG98">
            <v>0</v>
          </cell>
          <cell r="CH98" t="str">
            <v>DECEMBRIE</v>
          </cell>
          <cell r="CI98" t="str">
            <v>I</v>
          </cell>
          <cell r="CJ98">
            <v>0</v>
          </cell>
          <cell r="CK98" t="b">
            <v>0</v>
          </cell>
          <cell r="CL98">
            <v>0</v>
          </cell>
          <cell r="CM98">
            <v>0</v>
          </cell>
          <cell r="CN98">
            <v>0</v>
          </cell>
          <cell r="CO98">
            <v>0</v>
          </cell>
          <cell r="CP98" t="str">
            <v>N</v>
          </cell>
          <cell r="CQ98" t="str">
            <v>N</v>
          </cell>
          <cell r="CR98" t="b">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t="b">
            <v>0</v>
          </cell>
          <cell r="DO98" t="b">
            <v>0</v>
          </cell>
          <cell r="DP98" t="b">
            <v>0</v>
          </cell>
          <cell r="DQ98" t="b">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t="b">
            <v>0</v>
          </cell>
          <cell r="ET98">
            <v>0</v>
          </cell>
          <cell r="EU98">
            <v>0</v>
          </cell>
          <cell r="EV98">
            <v>0</v>
          </cell>
        </row>
        <row r="99">
          <cell r="A99">
            <v>151</v>
          </cell>
          <cell r="B99" t="str">
            <v>2730925022818</v>
          </cell>
          <cell r="C99" t="str">
            <v>ESTE</v>
          </cell>
          <cell r="D99" t="str">
            <v>CIORDAS SUSANA-MELINDA</v>
          </cell>
          <cell r="E99" t="str">
            <v>CIORDAS</v>
          </cell>
          <cell r="F99" t="str">
            <v>SUSANA-MELINDA</v>
          </cell>
          <cell r="G99" t="str">
            <v>referent</v>
          </cell>
          <cell r="H99">
            <v>0</v>
          </cell>
          <cell r="I99">
            <v>2330800</v>
          </cell>
          <cell r="J99">
            <v>2330800</v>
          </cell>
          <cell r="K99">
            <v>2330800</v>
          </cell>
          <cell r="L99">
            <v>0</v>
          </cell>
          <cell r="M99">
            <v>0</v>
          </cell>
          <cell r="N99">
            <v>0</v>
          </cell>
          <cell r="O99">
            <v>0</v>
          </cell>
          <cell r="P99">
            <v>0</v>
          </cell>
          <cell r="Q99">
            <v>144</v>
          </cell>
          <cell r="R99">
            <v>144</v>
          </cell>
          <cell r="S99">
            <v>0</v>
          </cell>
          <cell r="T99">
            <v>0</v>
          </cell>
          <cell r="U99">
            <v>0</v>
          </cell>
          <cell r="V99">
            <v>0</v>
          </cell>
          <cell r="W99">
            <v>0</v>
          </cell>
          <cell r="X99">
            <v>0</v>
          </cell>
          <cell r="Y99">
            <v>0</v>
          </cell>
          <cell r="Z99">
            <v>5</v>
          </cell>
          <cell r="AA99">
            <v>116540</v>
          </cell>
          <cell r="AB99">
            <v>116540</v>
          </cell>
          <cell r="AC99">
            <v>0</v>
          </cell>
          <cell r="AD99">
            <v>0</v>
          </cell>
          <cell r="AE99">
            <v>0</v>
          </cell>
          <cell r="AF99">
            <v>0</v>
          </cell>
          <cell r="AG99">
            <v>0</v>
          </cell>
          <cell r="AH99">
            <v>0</v>
          </cell>
          <cell r="AI99">
            <v>0</v>
          </cell>
          <cell r="AJ99">
            <v>0</v>
          </cell>
          <cell r="AK99">
            <v>0</v>
          </cell>
          <cell r="AL99">
            <v>1970011</v>
          </cell>
          <cell r="AM99">
            <v>0</v>
          </cell>
          <cell r="AN99">
            <v>0</v>
          </cell>
          <cell r="AO99" t="b">
            <v>0</v>
          </cell>
          <cell r="AP99">
            <v>0</v>
          </cell>
          <cell r="AQ99">
            <v>0</v>
          </cell>
          <cell r="AR99">
            <v>3500000</v>
          </cell>
          <cell r="AS99">
            <v>0</v>
          </cell>
          <cell r="AT99">
            <v>0</v>
          </cell>
          <cell r="AU99">
            <v>122367</v>
          </cell>
          <cell r="AV99">
            <v>23308</v>
          </cell>
          <cell r="AW99">
            <v>7917351</v>
          </cell>
          <cell r="AX99">
            <v>554215</v>
          </cell>
          <cell r="AY99">
            <v>0</v>
          </cell>
          <cell r="AZ99">
            <v>138900</v>
          </cell>
          <cell r="BA99">
            <v>7078561</v>
          </cell>
          <cell r="BB99">
            <v>926000</v>
          </cell>
          <cell r="BC99">
            <v>1</v>
          </cell>
          <cell r="BD99">
            <v>0</v>
          </cell>
          <cell r="BE99">
            <v>926000</v>
          </cell>
          <cell r="BF99">
            <v>6152561</v>
          </cell>
          <cell r="BG99">
            <v>1681964</v>
          </cell>
          <cell r="BH99">
            <v>5535497</v>
          </cell>
          <cell r="BI99">
            <v>0</v>
          </cell>
          <cell r="BJ99">
            <v>0</v>
          </cell>
          <cell r="BK99">
            <v>0</v>
          </cell>
          <cell r="BL99">
            <v>0</v>
          </cell>
          <cell r="BM99">
            <v>5512189</v>
          </cell>
          <cell r="BN99" t="b">
            <v>1</v>
          </cell>
          <cell r="BO99">
            <v>23308</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F99">
            <v>0</v>
          </cell>
          <cell r="CG99">
            <v>0</v>
          </cell>
          <cell r="CH99" t="str">
            <v>DECEMBRIE</v>
          </cell>
          <cell r="CI99" t="str">
            <v>I</v>
          </cell>
          <cell r="CJ99">
            <v>0</v>
          </cell>
          <cell r="CK99" t="b">
            <v>0</v>
          </cell>
          <cell r="CL99">
            <v>0</v>
          </cell>
          <cell r="CM99">
            <v>0</v>
          </cell>
          <cell r="CN99">
            <v>0</v>
          </cell>
          <cell r="CO99">
            <v>0</v>
          </cell>
          <cell r="CP99" t="str">
            <v>N</v>
          </cell>
          <cell r="CQ99" t="str">
            <v>N</v>
          </cell>
          <cell r="CR99" t="b">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t="b">
            <v>0</v>
          </cell>
          <cell r="DO99" t="b">
            <v>0</v>
          </cell>
          <cell r="DP99" t="b">
            <v>0</v>
          </cell>
          <cell r="DQ99" t="b">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t="b">
            <v>0</v>
          </cell>
          <cell r="ET99">
            <v>0</v>
          </cell>
          <cell r="EU99">
            <v>0</v>
          </cell>
          <cell r="EV99">
            <v>0</v>
          </cell>
        </row>
        <row r="100">
          <cell r="A100">
            <v>152</v>
          </cell>
          <cell r="B100" t="str">
            <v>2710719020058</v>
          </cell>
          <cell r="C100" t="str">
            <v>ESTE</v>
          </cell>
          <cell r="D100" t="str">
            <v>GAL EDITH</v>
          </cell>
          <cell r="E100" t="str">
            <v>GAL</v>
          </cell>
          <cell r="F100" t="str">
            <v>EDITH</v>
          </cell>
          <cell r="G100" t="str">
            <v>referent</v>
          </cell>
          <cell r="H100">
            <v>0</v>
          </cell>
          <cell r="I100">
            <v>2238400</v>
          </cell>
          <cell r="J100">
            <v>2238400</v>
          </cell>
          <cell r="K100">
            <v>0</v>
          </cell>
          <cell r="L100">
            <v>0</v>
          </cell>
          <cell r="M100">
            <v>0</v>
          </cell>
          <cell r="N100">
            <v>0</v>
          </cell>
          <cell r="O100">
            <v>0</v>
          </cell>
          <cell r="P100">
            <v>0</v>
          </cell>
          <cell r="Q100">
            <v>144</v>
          </cell>
          <cell r="R100">
            <v>0</v>
          </cell>
          <cell r="S100">
            <v>0</v>
          </cell>
          <cell r="T100">
            <v>0</v>
          </cell>
          <cell r="U100">
            <v>0</v>
          </cell>
          <cell r="V100">
            <v>0</v>
          </cell>
          <cell r="W100">
            <v>0</v>
          </cell>
          <cell r="X100">
            <v>0</v>
          </cell>
          <cell r="Y100">
            <v>0</v>
          </cell>
          <cell r="Z100">
            <v>10</v>
          </cell>
          <cell r="AA100">
            <v>0</v>
          </cell>
          <cell r="AB100">
            <v>223840</v>
          </cell>
          <cell r="AC100">
            <v>0</v>
          </cell>
          <cell r="AD100">
            <v>0</v>
          </cell>
          <cell r="AE100">
            <v>0</v>
          </cell>
          <cell r="AF100">
            <v>0</v>
          </cell>
          <cell r="AG100">
            <v>0</v>
          </cell>
          <cell r="AH100">
            <v>0</v>
          </cell>
          <cell r="AI100">
            <v>0</v>
          </cell>
          <cell r="AJ100">
            <v>0</v>
          </cell>
          <cell r="AK100">
            <v>1846680</v>
          </cell>
          <cell r="AL100">
            <v>1017489</v>
          </cell>
          <cell r="AM100">
            <v>0</v>
          </cell>
          <cell r="AN100">
            <v>0</v>
          </cell>
          <cell r="AO100" t="b">
            <v>0</v>
          </cell>
          <cell r="AP100">
            <v>0</v>
          </cell>
          <cell r="AQ100">
            <v>0</v>
          </cell>
          <cell r="AR100">
            <v>3500000</v>
          </cell>
          <cell r="AS100">
            <v>0</v>
          </cell>
          <cell r="AT100">
            <v>0</v>
          </cell>
          <cell r="AU100">
            <v>123112</v>
          </cell>
          <cell r="AV100">
            <v>22384</v>
          </cell>
          <cell r="AW100">
            <v>6364169</v>
          </cell>
          <cell r="AX100">
            <v>316224</v>
          </cell>
          <cell r="AY100">
            <v>0</v>
          </cell>
          <cell r="AZ100">
            <v>138900</v>
          </cell>
          <cell r="BA100">
            <v>5763549</v>
          </cell>
          <cell r="BB100">
            <v>926000</v>
          </cell>
          <cell r="BC100">
            <v>1.95</v>
          </cell>
          <cell r="BD100">
            <v>879700</v>
          </cell>
          <cell r="BE100">
            <v>1805700</v>
          </cell>
          <cell r="BF100">
            <v>3957849</v>
          </cell>
          <cell r="BG100">
            <v>924998</v>
          </cell>
          <cell r="BH100">
            <v>4977451</v>
          </cell>
          <cell r="BI100">
            <v>0</v>
          </cell>
          <cell r="BJ100">
            <v>0</v>
          </cell>
          <cell r="BK100">
            <v>0</v>
          </cell>
          <cell r="BL100">
            <v>0</v>
          </cell>
          <cell r="BM100">
            <v>4977451</v>
          </cell>
          <cell r="BN100" t="b">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F100">
            <v>0</v>
          </cell>
          <cell r="CG100">
            <v>0</v>
          </cell>
          <cell r="CH100" t="str">
            <v>DECEMBRIE</v>
          </cell>
          <cell r="CI100" t="str">
            <v>III</v>
          </cell>
          <cell r="CJ100">
            <v>0</v>
          </cell>
          <cell r="CK100" t="b">
            <v>0</v>
          </cell>
          <cell r="CL100">
            <v>0</v>
          </cell>
          <cell r="CM100">
            <v>0</v>
          </cell>
          <cell r="CN100">
            <v>0</v>
          </cell>
          <cell r="CO100">
            <v>0</v>
          </cell>
          <cell r="CP100" t="str">
            <v>N</v>
          </cell>
          <cell r="CQ100" t="str">
            <v>N</v>
          </cell>
          <cell r="CR100" t="b">
            <v>0</v>
          </cell>
          <cell r="CS100">
            <v>75</v>
          </cell>
          <cell r="CT100">
            <v>128</v>
          </cell>
          <cell r="CU100">
            <v>144</v>
          </cell>
          <cell r="CV100">
            <v>0</v>
          </cell>
          <cell r="CW100">
            <v>144</v>
          </cell>
          <cell r="CX100">
            <v>0</v>
          </cell>
          <cell r="CY100">
            <v>0</v>
          </cell>
          <cell r="CZ100">
            <v>1846680</v>
          </cell>
          <cell r="DA100">
            <v>144</v>
          </cell>
          <cell r="DB100">
            <v>0</v>
          </cell>
          <cell r="DC100">
            <v>144</v>
          </cell>
          <cell r="DD100">
            <v>0</v>
          </cell>
          <cell r="DE100">
            <v>1846680</v>
          </cell>
          <cell r="DF100">
            <v>1846680</v>
          </cell>
          <cell r="DG100">
            <v>0</v>
          </cell>
          <cell r="DH100">
            <v>0</v>
          </cell>
          <cell r="DI100">
            <v>0</v>
          </cell>
          <cell r="DJ100">
            <v>0</v>
          </cell>
          <cell r="DK100">
            <v>0</v>
          </cell>
          <cell r="DL100">
            <v>0</v>
          </cell>
          <cell r="DM100">
            <v>0</v>
          </cell>
          <cell r="DN100" t="b">
            <v>1</v>
          </cell>
          <cell r="DO100" t="b">
            <v>0</v>
          </cell>
          <cell r="DP100" t="b">
            <v>0</v>
          </cell>
          <cell r="DQ100" t="b">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t="b">
            <v>0</v>
          </cell>
          <cell r="ET100">
            <v>0</v>
          </cell>
          <cell r="EU100">
            <v>0</v>
          </cell>
          <cell r="EV100">
            <v>0</v>
          </cell>
        </row>
        <row r="101">
          <cell r="A101">
            <v>150</v>
          </cell>
          <cell r="B101" t="str">
            <v>2531220020020</v>
          </cell>
          <cell r="C101" t="str">
            <v>ESTE</v>
          </cell>
          <cell r="D101" t="str">
            <v>CIORBA DORINA</v>
          </cell>
          <cell r="E101" t="str">
            <v>CIORBA</v>
          </cell>
          <cell r="F101" t="str">
            <v>DORINA</v>
          </cell>
          <cell r="G101" t="str">
            <v>referent</v>
          </cell>
          <cell r="H101">
            <v>0</v>
          </cell>
          <cell r="I101">
            <v>2377000</v>
          </cell>
          <cell r="J101">
            <v>2377000</v>
          </cell>
          <cell r="K101">
            <v>1584667</v>
          </cell>
          <cell r="L101">
            <v>0</v>
          </cell>
          <cell r="M101">
            <v>0</v>
          </cell>
          <cell r="N101">
            <v>0</v>
          </cell>
          <cell r="O101">
            <v>0</v>
          </cell>
          <cell r="P101">
            <v>0</v>
          </cell>
          <cell r="Q101">
            <v>144</v>
          </cell>
          <cell r="R101">
            <v>96</v>
          </cell>
          <cell r="S101">
            <v>0</v>
          </cell>
          <cell r="T101">
            <v>0</v>
          </cell>
          <cell r="U101">
            <v>0</v>
          </cell>
          <cell r="V101">
            <v>0</v>
          </cell>
          <cell r="W101">
            <v>0</v>
          </cell>
          <cell r="X101">
            <v>0</v>
          </cell>
          <cell r="Y101">
            <v>0</v>
          </cell>
          <cell r="Z101">
            <v>25</v>
          </cell>
          <cell r="AA101">
            <v>396167</v>
          </cell>
          <cell r="AB101">
            <v>594250</v>
          </cell>
          <cell r="AC101">
            <v>0</v>
          </cell>
          <cell r="AD101">
            <v>0</v>
          </cell>
          <cell r="AE101">
            <v>0</v>
          </cell>
          <cell r="AF101">
            <v>0</v>
          </cell>
          <cell r="AG101">
            <v>0</v>
          </cell>
          <cell r="AH101">
            <v>0</v>
          </cell>
          <cell r="AI101">
            <v>48</v>
          </cell>
          <cell r="AJ101">
            <v>990417</v>
          </cell>
          <cell r="AK101">
            <v>0</v>
          </cell>
          <cell r="AL101">
            <v>1830013</v>
          </cell>
          <cell r="AM101">
            <v>0</v>
          </cell>
          <cell r="AN101">
            <v>0</v>
          </cell>
          <cell r="AO101" t="b">
            <v>0</v>
          </cell>
          <cell r="AP101">
            <v>0</v>
          </cell>
          <cell r="AQ101">
            <v>0</v>
          </cell>
          <cell r="AR101">
            <v>3500000</v>
          </cell>
          <cell r="AS101">
            <v>0</v>
          </cell>
          <cell r="AT101">
            <v>0</v>
          </cell>
          <cell r="AU101">
            <v>148562</v>
          </cell>
          <cell r="AV101">
            <v>23770</v>
          </cell>
          <cell r="AW101">
            <v>8301264</v>
          </cell>
          <cell r="AX101">
            <v>581088</v>
          </cell>
          <cell r="AY101">
            <v>0</v>
          </cell>
          <cell r="AZ101">
            <v>138900</v>
          </cell>
          <cell r="BA101">
            <v>7408944</v>
          </cell>
          <cell r="BB101">
            <v>926000</v>
          </cell>
          <cell r="BC101">
            <v>1</v>
          </cell>
          <cell r="BD101">
            <v>0</v>
          </cell>
          <cell r="BE101">
            <v>926000</v>
          </cell>
          <cell r="BF101">
            <v>6482944</v>
          </cell>
          <cell r="BG101">
            <v>1814118</v>
          </cell>
          <cell r="BH101">
            <v>5733726</v>
          </cell>
          <cell r="BI101">
            <v>0</v>
          </cell>
          <cell r="BJ101">
            <v>0</v>
          </cell>
          <cell r="BK101">
            <v>0</v>
          </cell>
          <cell r="BL101">
            <v>0</v>
          </cell>
          <cell r="BM101">
            <v>5709956</v>
          </cell>
          <cell r="BN101" t="b">
            <v>1</v>
          </cell>
          <cell r="BO101">
            <v>23770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F101">
            <v>0</v>
          </cell>
          <cell r="CG101">
            <v>0</v>
          </cell>
          <cell r="CH101" t="str">
            <v>DECEMBRIE</v>
          </cell>
          <cell r="CI101" t="str">
            <v>I</v>
          </cell>
          <cell r="CJ101">
            <v>0</v>
          </cell>
          <cell r="CK101" t="b">
            <v>0</v>
          </cell>
          <cell r="CL101">
            <v>0</v>
          </cell>
          <cell r="CM101">
            <v>0</v>
          </cell>
          <cell r="CN101">
            <v>0</v>
          </cell>
          <cell r="CO101">
            <v>0</v>
          </cell>
          <cell r="CP101" t="str">
            <v>N</v>
          </cell>
          <cell r="CQ101" t="str">
            <v>N</v>
          </cell>
          <cell r="CR101" t="b">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t="b">
            <v>0</v>
          </cell>
          <cell r="DO101" t="b">
            <v>0</v>
          </cell>
          <cell r="DP101" t="b">
            <v>0</v>
          </cell>
          <cell r="DQ101" t="b">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t="b">
            <v>0</v>
          </cell>
          <cell r="ET101">
            <v>0</v>
          </cell>
          <cell r="EU101">
            <v>0</v>
          </cell>
          <cell r="EV101">
            <v>0</v>
          </cell>
        </row>
        <row r="102">
          <cell r="A102">
            <v>153</v>
          </cell>
          <cell r="B102" t="str">
            <v>2650519020030</v>
          </cell>
          <cell r="C102" t="str">
            <v>ESTE</v>
          </cell>
          <cell r="D102" t="str">
            <v>JARGER ANNAMARIA-ROZALIA</v>
          </cell>
          <cell r="E102" t="str">
            <v>JARGER</v>
          </cell>
          <cell r="F102" t="str">
            <v>ANNAMARIA-ROZALIA</v>
          </cell>
          <cell r="G102" t="str">
            <v>referent</v>
          </cell>
          <cell r="H102">
            <v>0</v>
          </cell>
          <cell r="I102">
            <v>2146000</v>
          </cell>
          <cell r="J102">
            <v>2146000</v>
          </cell>
          <cell r="K102">
            <v>2146000</v>
          </cell>
          <cell r="L102">
            <v>0</v>
          </cell>
          <cell r="M102">
            <v>0</v>
          </cell>
          <cell r="N102">
            <v>0</v>
          </cell>
          <cell r="O102">
            <v>0</v>
          </cell>
          <cell r="P102">
            <v>0</v>
          </cell>
          <cell r="Q102">
            <v>144</v>
          </cell>
          <cell r="R102">
            <v>144</v>
          </cell>
          <cell r="S102">
            <v>0</v>
          </cell>
          <cell r="T102">
            <v>0</v>
          </cell>
          <cell r="U102">
            <v>0</v>
          </cell>
          <cell r="V102">
            <v>0</v>
          </cell>
          <cell r="W102">
            <v>0</v>
          </cell>
          <cell r="X102">
            <v>0</v>
          </cell>
          <cell r="Y102">
            <v>0</v>
          </cell>
          <cell r="Z102">
            <v>10</v>
          </cell>
          <cell r="AA102">
            <v>214600</v>
          </cell>
          <cell r="AB102">
            <v>214600</v>
          </cell>
          <cell r="AC102">
            <v>0</v>
          </cell>
          <cell r="AD102">
            <v>0</v>
          </cell>
          <cell r="AE102">
            <v>0</v>
          </cell>
          <cell r="AF102">
            <v>0</v>
          </cell>
          <cell r="AG102">
            <v>0</v>
          </cell>
          <cell r="AH102">
            <v>0</v>
          </cell>
          <cell r="AI102">
            <v>0</v>
          </cell>
          <cell r="AJ102">
            <v>0</v>
          </cell>
          <cell r="AK102">
            <v>0</v>
          </cell>
          <cell r="AL102">
            <v>1820237</v>
          </cell>
          <cell r="AM102">
            <v>0</v>
          </cell>
          <cell r="AN102">
            <v>0</v>
          </cell>
          <cell r="AO102" t="b">
            <v>0</v>
          </cell>
          <cell r="AP102">
            <v>0</v>
          </cell>
          <cell r="AQ102">
            <v>0</v>
          </cell>
          <cell r="AR102">
            <v>3500000</v>
          </cell>
          <cell r="AS102">
            <v>0</v>
          </cell>
          <cell r="AT102">
            <v>0</v>
          </cell>
          <cell r="AU102">
            <v>118030</v>
          </cell>
          <cell r="AV102">
            <v>21460</v>
          </cell>
          <cell r="AW102">
            <v>7680837</v>
          </cell>
          <cell r="AX102">
            <v>537659</v>
          </cell>
          <cell r="AY102">
            <v>0</v>
          </cell>
          <cell r="AZ102">
            <v>138900</v>
          </cell>
          <cell r="BA102">
            <v>6864788</v>
          </cell>
          <cell r="BB102">
            <v>926000</v>
          </cell>
          <cell r="BC102">
            <v>1.35</v>
          </cell>
          <cell r="BD102">
            <v>324100</v>
          </cell>
          <cell r="BE102">
            <v>1250100</v>
          </cell>
          <cell r="BF102">
            <v>5614688</v>
          </cell>
          <cell r="BG102">
            <v>1477034</v>
          </cell>
          <cell r="BH102">
            <v>5526654</v>
          </cell>
          <cell r="BI102">
            <v>0</v>
          </cell>
          <cell r="BJ102">
            <v>0</v>
          </cell>
          <cell r="BK102">
            <v>0</v>
          </cell>
          <cell r="BL102">
            <v>0</v>
          </cell>
          <cell r="BM102">
            <v>5505194</v>
          </cell>
          <cell r="BN102" t="b">
            <v>1</v>
          </cell>
          <cell r="BO102">
            <v>21460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F102">
            <v>0</v>
          </cell>
          <cell r="CG102">
            <v>0</v>
          </cell>
          <cell r="CH102" t="str">
            <v>DECEMBRIE</v>
          </cell>
          <cell r="CI102" t="str">
            <v>I</v>
          </cell>
          <cell r="CJ102">
            <v>0</v>
          </cell>
          <cell r="CK102" t="b">
            <v>0</v>
          </cell>
          <cell r="CL102">
            <v>0</v>
          </cell>
          <cell r="CM102">
            <v>0</v>
          </cell>
          <cell r="CN102">
            <v>0</v>
          </cell>
          <cell r="CO102">
            <v>0</v>
          </cell>
          <cell r="CP102" t="str">
            <v>N</v>
          </cell>
          <cell r="CQ102" t="str">
            <v>N</v>
          </cell>
          <cell r="CR102" t="b">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t="b">
            <v>0</v>
          </cell>
          <cell r="DO102" t="b">
            <v>0</v>
          </cell>
          <cell r="DP102" t="b">
            <v>0</v>
          </cell>
          <cell r="DQ102" t="b">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t="b">
            <v>0</v>
          </cell>
          <cell r="ET102">
            <v>0</v>
          </cell>
          <cell r="EU102">
            <v>0</v>
          </cell>
          <cell r="EV102">
            <v>0</v>
          </cell>
        </row>
        <row r="103">
          <cell r="A103">
            <v>144</v>
          </cell>
          <cell r="B103" t="str">
            <v>2751015020012</v>
          </cell>
          <cell r="C103" t="str">
            <v>ESTE</v>
          </cell>
          <cell r="D103" t="str">
            <v>BOROS ANIKO</v>
          </cell>
          <cell r="E103" t="str">
            <v>BOROS</v>
          </cell>
          <cell r="F103" t="str">
            <v>ANIKO</v>
          </cell>
          <cell r="G103" t="str">
            <v>inspector</v>
          </cell>
          <cell r="H103">
            <v>0</v>
          </cell>
          <cell r="I103">
            <v>2330800</v>
          </cell>
          <cell r="J103">
            <v>2330800</v>
          </cell>
          <cell r="K103">
            <v>2330800</v>
          </cell>
          <cell r="L103">
            <v>0</v>
          </cell>
          <cell r="M103">
            <v>0</v>
          </cell>
          <cell r="N103">
            <v>0</v>
          </cell>
          <cell r="O103">
            <v>0</v>
          </cell>
          <cell r="P103">
            <v>0</v>
          </cell>
          <cell r="Q103">
            <v>144</v>
          </cell>
          <cell r="R103">
            <v>144</v>
          </cell>
          <cell r="S103">
            <v>0</v>
          </cell>
          <cell r="T103">
            <v>0</v>
          </cell>
          <cell r="U103">
            <v>0</v>
          </cell>
          <cell r="V103">
            <v>0</v>
          </cell>
          <cell r="W103">
            <v>0</v>
          </cell>
          <cell r="X103">
            <v>0</v>
          </cell>
          <cell r="Y103">
            <v>0</v>
          </cell>
          <cell r="Z103">
            <v>5</v>
          </cell>
          <cell r="AA103">
            <v>116540</v>
          </cell>
          <cell r="AB103">
            <v>116540</v>
          </cell>
          <cell r="AC103">
            <v>0</v>
          </cell>
          <cell r="AD103">
            <v>0</v>
          </cell>
          <cell r="AE103">
            <v>0</v>
          </cell>
          <cell r="AF103">
            <v>0</v>
          </cell>
          <cell r="AG103">
            <v>0</v>
          </cell>
          <cell r="AH103">
            <v>0</v>
          </cell>
          <cell r="AI103">
            <v>0</v>
          </cell>
          <cell r="AJ103">
            <v>0</v>
          </cell>
          <cell r="AK103">
            <v>0</v>
          </cell>
          <cell r="AL103">
            <v>1970011</v>
          </cell>
          <cell r="AM103">
            <v>0</v>
          </cell>
          <cell r="AN103">
            <v>0</v>
          </cell>
          <cell r="AO103" t="b">
            <v>0</v>
          </cell>
          <cell r="AP103">
            <v>0</v>
          </cell>
          <cell r="AQ103">
            <v>0</v>
          </cell>
          <cell r="AR103">
            <v>3500000</v>
          </cell>
          <cell r="AS103">
            <v>0</v>
          </cell>
          <cell r="AT103">
            <v>0</v>
          </cell>
          <cell r="AU103">
            <v>122367</v>
          </cell>
          <cell r="AV103">
            <v>23308</v>
          </cell>
          <cell r="AW103">
            <v>7917351</v>
          </cell>
          <cell r="AX103">
            <v>554215</v>
          </cell>
          <cell r="AY103">
            <v>0</v>
          </cell>
          <cell r="AZ103">
            <v>138900</v>
          </cell>
          <cell r="BA103">
            <v>7078561</v>
          </cell>
          <cell r="BB103">
            <v>926000</v>
          </cell>
          <cell r="BC103">
            <v>1</v>
          </cell>
          <cell r="BD103">
            <v>0</v>
          </cell>
          <cell r="BE103">
            <v>926000</v>
          </cell>
          <cell r="BF103">
            <v>6152561</v>
          </cell>
          <cell r="BG103">
            <v>1681964</v>
          </cell>
          <cell r="BH103">
            <v>5535497</v>
          </cell>
          <cell r="BI103">
            <v>0</v>
          </cell>
          <cell r="BJ103">
            <v>0</v>
          </cell>
          <cell r="BK103">
            <v>0</v>
          </cell>
          <cell r="BL103">
            <v>0</v>
          </cell>
          <cell r="BM103">
            <v>5512189</v>
          </cell>
          <cell r="BN103" t="b">
            <v>1</v>
          </cell>
          <cell r="BO103">
            <v>23308</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F103">
            <v>0</v>
          </cell>
          <cell r="CG103">
            <v>0</v>
          </cell>
          <cell r="CH103" t="str">
            <v>DECEMBRIE</v>
          </cell>
          <cell r="CI103" t="str">
            <v>I</v>
          </cell>
          <cell r="CJ103">
            <v>0</v>
          </cell>
          <cell r="CK103" t="b">
            <v>0</v>
          </cell>
          <cell r="CL103">
            <v>0</v>
          </cell>
          <cell r="CM103">
            <v>0</v>
          </cell>
          <cell r="CN103">
            <v>0</v>
          </cell>
          <cell r="CO103">
            <v>0</v>
          </cell>
          <cell r="CP103" t="str">
            <v>N</v>
          </cell>
          <cell r="CQ103" t="str">
            <v>N</v>
          </cell>
          <cell r="CR103" t="b">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t="b">
            <v>0</v>
          </cell>
          <cell r="DO103" t="b">
            <v>0</v>
          </cell>
          <cell r="DP103" t="b">
            <v>0</v>
          </cell>
          <cell r="DQ103" t="b">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t="b">
            <v>0</v>
          </cell>
          <cell r="ET103">
            <v>0</v>
          </cell>
          <cell r="EU103">
            <v>0</v>
          </cell>
          <cell r="EV103">
            <v>0</v>
          </cell>
        </row>
        <row r="104">
          <cell r="A104">
            <v>166</v>
          </cell>
          <cell r="B104" t="str">
            <v>2530521020074</v>
          </cell>
          <cell r="C104" t="str">
            <v>ESTE</v>
          </cell>
          <cell r="D104" t="str">
            <v>ZAHA ELENA</v>
          </cell>
          <cell r="E104" t="str">
            <v>ZAHA</v>
          </cell>
          <cell r="F104" t="str">
            <v>ELENA</v>
          </cell>
          <cell r="G104" t="str">
            <v>ingrijitoare</v>
          </cell>
          <cell r="H104">
            <v>0</v>
          </cell>
          <cell r="I104">
            <v>1316000</v>
          </cell>
          <cell r="J104">
            <v>1316000</v>
          </cell>
          <cell r="K104">
            <v>1316000</v>
          </cell>
          <cell r="L104">
            <v>0</v>
          </cell>
          <cell r="M104">
            <v>0</v>
          </cell>
          <cell r="N104">
            <v>0</v>
          </cell>
          <cell r="O104">
            <v>0</v>
          </cell>
          <cell r="P104">
            <v>0</v>
          </cell>
          <cell r="Q104">
            <v>144</v>
          </cell>
          <cell r="R104">
            <v>144</v>
          </cell>
          <cell r="S104">
            <v>0</v>
          </cell>
          <cell r="T104">
            <v>0</v>
          </cell>
          <cell r="U104">
            <v>0</v>
          </cell>
          <cell r="V104">
            <v>0</v>
          </cell>
          <cell r="W104">
            <v>0</v>
          </cell>
          <cell r="X104">
            <v>0</v>
          </cell>
          <cell r="Y104">
            <v>0</v>
          </cell>
          <cell r="Z104">
            <v>25</v>
          </cell>
          <cell r="AA104">
            <v>329000</v>
          </cell>
          <cell r="AB104">
            <v>329000</v>
          </cell>
          <cell r="AC104">
            <v>0</v>
          </cell>
          <cell r="AD104">
            <v>0</v>
          </cell>
          <cell r="AE104">
            <v>0</v>
          </cell>
          <cell r="AF104">
            <v>0</v>
          </cell>
          <cell r="AG104">
            <v>0</v>
          </cell>
          <cell r="AH104">
            <v>0</v>
          </cell>
          <cell r="AI104">
            <v>0</v>
          </cell>
          <cell r="AJ104">
            <v>0</v>
          </cell>
          <cell r="AK104">
            <v>0</v>
          </cell>
          <cell r="AL104">
            <v>1114282</v>
          </cell>
          <cell r="AM104">
            <v>0</v>
          </cell>
          <cell r="AN104">
            <v>0</v>
          </cell>
          <cell r="AO104" t="b">
            <v>0</v>
          </cell>
          <cell r="AP104">
            <v>0</v>
          </cell>
          <cell r="AQ104">
            <v>0</v>
          </cell>
          <cell r="AR104">
            <v>3500000</v>
          </cell>
          <cell r="AS104">
            <v>0</v>
          </cell>
          <cell r="AT104">
            <v>0</v>
          </cell>
          <cell r="AU104">
            <v>82250</v>
          </cell>
          <cell r="AV104">
            <v>13160</v>
          </cell>
          <cell r="AW104">
            <v>6259282</v>
          </cell>
          <cell r="AX104">
            <v>438150</v>
          </cell>
          <cell r="AY104">
            <v>0</v>
          </cell>
          <cell r="AZ104">
            <v>138900</v>
          </cell>
          <cell r="BA104">
            <v>5586822</v>
          </cell>
          <cell r="BB104">
            <v>926000</v>
          </cell>
          <cell r="BC104">
            <v>1</v>
          </cell>
          <cell r="BD104">
            <v>0</v>
          </cell>
          <cell r="BE104">
            <v>926000</v>
          </cell>
          <cell r="BF104">
            <v>4660822</v>
          </cell>
          <cell r="BG104">
            <v>1152719</v>
          </cell>
          <cell r="BH104">
            <v>4573003</v>
          </cell>
          <cell r="BI104">
            <v>0</v>
          </cell>
          <cell r="BJ104">
            <v>0</v>
          </cell>
          <cell r="BK104">
            <v>500000</v>
          </cell>
          <cell r="BL104">
            <v>0</v>
          </cell>
          <cell r="BM104">
            <v>4059843</v>
          </cell>
          <cell r="BN104" t="b">
            <v>1</v>
          </cell>
          <cell r="BO104">
            <v>13160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F104">
            <v>0</v>
          </cell>
          <cell r="CG104">
            <v>0</v>
          </cell>
          <cell r="CH104" t="str">
            <v>DECEMBRIE</v>
          </cell>
          <cell r="CI104" t="str">
            <v>II</v>
          </cell>
          <cell r="CJ104">
            <v>0</v>
          </cell>
          <cell r="CK104" t="b">
            <v>0</v>
          </cell>
          <cell r="CL104">
            <v>0</v>
          </cell>
          <cell r="CM104">
            <v>0</v>
          </cell>
          <cell r="CN104">
            <v>0</v>
          </cell>
          <cell r="CO104">
            <v>0</v>
          </cell>
          <cell r="CP104" t="str">
            <v>N</v>
          </cell>
          <cell r="CQ104" t="str">
            <v>N</v>
          </cell>
          <cell r="CR104" t="b">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t="b">
            <v>0</v>
          </cell>
          <cell r="DO104" t="b">
            <v>0</v>
          </cell>
          <cell r="DP104" t="b">
            <v>0</v>
          </cell>
          <cell r="DQ104" t="b">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t="b">
            <v>0</v>
          </cell>
          <cell r="ET104">
            <v>0</v>
          </cell>
          <cell r="EU104">
            <v>0</v>
          </cell>
          <cell r="EV104">
            <v>0</v>
          </cell>
        </row>
        <row r="105">
          <cell r="A105">
            <v>154</v>
          </cell>
          <cell r="B105" t="str">
            <v>1750531020034</v>
          </cell>
          <cell r="C105" t="str">
            <v>ESTE</v>
          </cell>
          <cell r="D105" t="str">
            <v>LASLAU FLORIN-CIPRIAN</v>
          </cell>
          <cell r="E105" t="str">
            <v>LASLAU</v>
          </cell>
          <cell r="F105" t="str">
            <v>FLORIN-CIPRIAN</v>
          </cell>
          <cell r="G105" t="str">
            <v>referent</v>
          </cell>
          <cell r="H105">
            <v>0</v>
          </cell>
          <cell r="I105">
            <v>2238400</v>
          </cell>
          <cell r="J105">
            <v>2238400</v>
          </cell>
          <cell r="K105">
            <v>2238400</v>
          </cell>
          <cell r="L105">
            <v>0</v>
          </cell>
          <cell r="M105">
            <v>0</v>
          </cell>
          <cell r="N105">
            <v>0</v>
          </cell>
          <cell r="O105">
            <v>0</v>
          </cell>
          <cell r="P105">
            <v>0</v>
          </cell>
          <cell r="Q105">
            <v>144</v>
          </cell>
          <cell r="R105">
            <v>144</v>
          </cell>
          <cell r="S105">
            <v>0</v>
          </cell>
          <cell r="T105">
            <v>0</v>
          </cell>
          <cell r="U105">
            <v>0</v>
          </cell>
          <cell r="V105">
            <v>0</v>
          </cell>
          <cell r="W105">
            <v>0</v>
          </cell>
          <cell r="X105">
            <v>0</v>
          </cell>
          <cell r="Y105">
            <v>0</v>
          </cell>
          <cell r="Z105">
            <v>10</v>
          </cell>
          <cell r="AA105">
            <v>223840</v>
          </cell>
          <cell r="AB105">
            <v>223840</v>
          </cell>
          <cell r="AC105">
            <v>0</v>
          </cell>
          <cell r="AD105">
            <v>0</v>
          </cell>
          <cell r="AE105">
            <v>0</v>
          </cell>
          <cell r="AF105">
            <v>0</v>
          </cell>
          <cell r="AG105">
            <v>0</v>
          </cell>
          <cell r="AH105">
            <v>0</v>
          </cell>
          <cell r="AI105">
            <v>0</v>
          </cell>
          <cell r="AJ105">
            <v>0</v>
          </cell>
          <cell r="AK105">
            <v>0</v>
          </cell>
          <cell r="AL105">
            <v>1895124</v>
          </cell>
          <cell r="AM105">
            <v>0</v>
          </cell>
          <cell r="AN105">
            <v>0</v>
          </cell>
          <cell r="AO105" t="b">
            <v>0</v>
          </cell>
          <cell r="AP105">
            <v>0</v>
          </cell>
          <cell r="AQ105">
            <v>0</v>
          </cell>
          <cell r="AR105">
            <v>3500000</v>
          </cell>
          <cell r="AS105">
            <v>0</v>
          </cell>
          <cell r="AT105">
            <v>0</v>
          </cell>
          <cell r="AU105">
            <v>123112</v>
          </cell>
          <cell r="AV105">
            <v>22384</v>
          </cell>
          <cell r="AW105">
            <v>7857364</v>
          </cell>
          <cell r="AX105">
            <v>550015</v>
          </cell>
          <cell r="AY105">
            <v>0</v>
          </cell>
          <cell r="AZ105">
            <v>138900</v>
          </cell>
          <cell r="BA105">
            <v>7022953</v>
          </cell>
          <cell r="BB105">
            <v>926000</v>
          </cell>
          <cell r="BC105">
            <v>1</v>
          </cell>
          <cell r="BD105">
            <v>0</v>
          </cell>
          <cell r="BE105">
            <v>926000</v>
          </cell>
          <cell r="BF105">
            <v>6096953</v>
          </cell>
          <cell r="BG105">
            <v>1659721</v>
          </cell>
          <cell r="BH105">
            <v>5502132</v>
          </cell>
          <cell r="BI105">
            <v>0</v>
          </cell>
          <cell r="BJ105">
            <v>0</v>
          </cell>
          <cell r="BK105">
            <v>242165</v>
          </cell>
          <cell r="BL105">
            <v>0</v>
          </cell>
          <cell r="BM105">
            <v>5237583</v>
          </cell>
          <cell r="BN105" t="b">
            <v>1</v>
          </cell>
          <cell r="BO105">
            <v>22384</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F105">
            <v>0</v>
          </cell>
          <cell r="CG105">
            <v>0</v>
          </cell>
          <cell r="CH105" t="str">
            <v>DECEMBRIE</v>
          </cell>
          <cell r="CI105" t="str">
            <v>I</v>
          </cell>
          <cell r="CJ105">
            <v>0</v>
          </cell>
          <cell r="CK105" t="b">
            <v>0</v>
          </cell>
          <cell r="CL105">
            <v>0</v>
          </cell>
          <cell r="CM105">
            <v>0</v>
          </cell>
          <cell r="CN105">
            <v>0</v>
          </cell>
          <cell r="CO105">
            <v>0</v>
          </cell>
          <cell r="CP105" t="str">
            <v>N</v>
          </cell>
          <cell r="CQ105" t="str">
            <v>N</v>
          </cell>
          <cell r="CR105" t="b">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t="b">
            <v>0</v>
          </cell>
          <cell r="DO105" t="b">
            <v>0</v>
          </cell>
          <cell r="DP105" t="b">
            <v>0</v>
          </cell>
          <cell r="DQ105" t="b">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t="b">
            <v>0</v>
          </cell>
          <cell r="ET105">
            <v>0</v>
          </cell>
          <cell r="EU105">
            <v>0</v>
          </cell>
          <cell r="EV105">
            <v>0</v>
          </cell>
        </row>
        <row r="106">
          <cell r="A106">
            <v>158</v>
          </cell>
          <cell r="B106" t="str">
            <v>2570209020042</v>
          </cell>
          <cell r="C106" t="str">
            <v>ESTE</v>
          </cell>
          <cell r="D106" t="str">
            <v>TAMAS SIMZIANA</v>
          </cell>
          <cell r="E106" t="str">
            <v>TAMAS</v>
          </cell>
          <cell r="F106" t="str">
            <v>SIMZIANA</v>
          </cell>
          <cell r="G106" t="str">
            <v>referent</v>
          </cell>
          <cell r="H106">
            <v>0</v>
          </cell>
          <cell r="I106">
            <v>2284600</v>
          </cell>
          <cell r="J106">
            <v>2284600</v>
          </cell>
          <cell r="K106">
            <v>2284600</v>
          </cell>
          <cell r="L106">
            <v>0</v>
          </cell>
          <cell r="M106">
            <v>0</v>
          </cell>
          <cell r="N106">
            <v>0</v>
          </cell>
          <cell r="O106">
            <v>0</v>
          </cell>
          <cell r="P106">
            <v>0</v>
          </cell>
          <cell r="Q106">
            <v>144</v>
          </cell>
          <cell r="R106">
            <v>144</v>
          </cell>
          <cell r="S106">
            <v>0</v>
          </cell>
          <cell r="T106">
            <v>0</v>
          </cell>
          <cell r="U106">
            <v>0</v>
          </cell>
          <cell r="V106">
            <v>0</v>
          </cell>
          <cell r="W106">
            <v>0</v>
          </cell>
          <cell r="X106">
            <v>0</v>
          </cell>
          <cell r="Y106">
            <v>0</v>
          </cell>
          <cell r="Z106">
            <v>25</v>
          </cell>
          <cell r="AA106">
            <v>571150</v>
          </cell>
          <cell r="AB106">
            <v>571150</v>
          </cell>
          <cell r="AC106">
            <v>0</v>
          </cell>
          <cell r="AD106">
            <v>0</v>
          </cell>
          <cell r="AE106">
            <v>0</v>
          </cell>
          <cell r="AF106">
            <v>0</v>
          </cell>
          <cell r="AG106">
            <v>0</v>
          </cell>
          <cell r="AH106">
            <v>0</v>
          </cell>
          <cell r="AI106">
            <v>0</v>
          </cell>
          <cell r="AJ106">
            <v>0</v>
          </cell>
          <cell r="AK106">
            <v>0</v>
          </cell>
          <cell r="AL106">
            <v>1932568</v>
          </cell>
          <cell r="AM106">
            <v>0</v>
          </cell>
          <cell r="AN106">
            <v>0</v>
          </cell>
          <cell r="AO106" t="b">
            <v>0</v>
          </cell>
          <cell r="AP106">
            <v>0</v>
          </cell>
          <cell r="AQ106">
            <v>0</v>
          </cell>
          <cell r="AR106">
            <v>3500000</v>
          </cell>
          <cell r="AS106">
            <v>0</v>
          </cell>
          <cell r="AT106">
            <v>0</v>
          </cell>
          <cell r="AU106">
            <v>142788</v>
          </cell>
          <cell r="AV106">
            <v>22846</v>
          </cell>
          <cell r="AW106">
            <v>8288318</v>
          </cell>
          <cell r="AX106">
            <v>580182</v>
          </cell>
          <cell r="AY106">
            <v>0</v>
          </cell>
          <cell r="AZ106">
            <v>138900</v>
          </cell>
          <cell r="BA106">
            <v>7403602</v>
          </cell>
          <cell r="BB106">
            <v>926000</v>
          </cell>
          <cell r="BC106">
            <v>1.35</v>
          </cell>
          <cell r="BD106">
            <v>324100</v>
          </cell>
          <cell r="BE106">
            <v>1250100</v>
          </cell>
          <cell r="BF106">
            <v>6153502</v>
          </cell>
          <cell r="BG106">
            <v>1682341</v>
          </cell>
          <cell r="BH106">
            <v>5860161</v>
          </cell>
          <cell r="BI106">
            <v>0</v>
          </cell>
          <cell r="BJ106">
            <v>0</v>
          </cell>
          <cell r="BK106">
            <v>600000</v>
          </cell>
          <cell r="BL106">
            <v>0</v>
          </cell>
          <cell r="BM106">
            <v>5237315</v>
          </cell>
          <cell r="BN106" t="b">
            <v>1</v>
          </cell>
          <cell r="BO106">
            <v>22846</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F106">
            <v>0</v>
          </cell>
          <cell r="CG106">
            <v>0</v>
          </cell>
          <cell r="CH106" t="str">
            <v>DECEMBRIE</v>
          </cell>
          <cell r="CI106" t="str">
            <v>I</v>
          </cell>
          <cell r="CJ106">
            <v>0</v>
          </cell>
          <cell r="CK106" t="b">
            <v>0</v>
          </cell>
          <cell r="CL106">
            <v>0</v>
          </cell>
          <cell r="CM106">
            <v>0</v>
          </cell>
          <cell r="CN106">
            <v>0</v>
          </cell>
          <cell r="CO106">
            <v>0</v>
          </cell>
          <cell r="CP106" t="str">
            <v>N</v>
          </cell>
          <cell r="CQ106" t="str">
            <v>N</v>
          </cell>
          <cell r="CR106" t="b">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t="b">
            <v>0</v>
          </cell>
          <cell r="DO106" t="b">
            <v>0</v>
          </cell>
          <cell r="DP106" t="b">
            <v>0</v>
          </cell>
          <cell r="DQ106" t="b">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t="b">
            <v>0</v>
          </cell>
          <cell r="ET106">
            <v>0</v>
          </cell>
          <cell r="EU106">
            <v>0</v>
          </cell>
          <cell r="EV106">
            <v>0</v>
          </cell>
        </row>
        <row r="107">
          <cell r="A107">
            <v>167</v>
          </cell>
          <cell r="B107" t="str">
            <v>2530306020029</v>
          </cell>
          <cell r="C107" t="str">
            <v>ESTE</v>
          </cell>
          <cell r="D107" t="str">
            <v>BALACIU FLORICA</v>
          </cell>
          <cell r="E107" t="str">
            <v>BALACIU</v>
          </cell>
          <cell r="F107" t="str">
            <v>FLORICA</v>
          </cell>
          <cell r="G107" t="str">
            <v>muncitoare nec.</v>
          </cell>
          <cell r="H107">
            <v>0</v>
          </cell>
          <cell r="I107">
            <v>2139967</v>
          </cell>
          <cell r="J107">
            <v>2139967</v>
          </cell>
          <cell r="K107">
            <v>2139967</v>
          </cell>
          <cell r="L107">
            <v>0</v>
          </cell>
          <cell r="M107">
            <v>0</v>
          </cell>
          <cell r="N107">
            <v>0</v>
          </cell>
          <cell r="O107">
            <v>0</v>
          </cell>
          <cell r="P107">
            <v>0</v>
          </cell>
          <cell r="Q107">
            <v>144</v>
          </cell>
          <cell r="R107">
            <v>144</v>
          </cell>
          <cell r="S107">
            <v>0</v>
          </cell>
          <cell r="T107">
            <v>0</v>
          </cell>
          <cell r="U107">
            <v>0</v>
          </cell>
          <cell r="V107">
            <v>0</v>
          </cell>
          <cell r="W107">
            <v>0</v>
          </cell>
          <cell r="X107">
            <v>0</v>
          </cell>
          <cell r="Y107">
            <v>0</v>
          </cell>
          <cell r="Z107">
            <v>25</v>
          </cell>
          <cell r="AA107">
            <v>534992</v>
          </cell>
          <cell r="AB107">
            <v>534992</v>
          </cell>
          <cell r="AC107">
            <v>0</v>
          </cell>
          <cell r="AD107">
            <v>0</v>
          </cell>
          <cell r="AE107">
            <v>0</v>
          </cell>
          <cell r="AF107">
            <v>0</v>
          </cell>
          <cell r="AG107">
            <v>0</v>
          </cell>
          <cell r="AH107">
            <v>0</v>
          </cell>
          <cell r="AI107">
            <v>0</v>
          </cell>
          <cell r="AJ107">
            <v>0</v>
          </cell>
          <cell r="AK107">
            <v>0</v>
          </cell>
          <cell r="AL107">
            <v>1369080</v>
          </cell>
          <cell r="AM107">
            <v>0</v>
          </cell>
          <cell r="AN107">
            <v>0</v>
          </cell>
          <cell r="AO107" t="b">
            <v>0</v>
          </cell>
          <cell r="AP107">
            <v>0</v>
          </cell>
          <cell r="AQ107">
            <v>0</v>
          </cell>
          <cell r="AR107">
            <v>3500000</v>
          </cell>
          <cell r="AS107">
            <v>0</v>
          </cell>
          <cell r="AT107">
            <v>0</v>
          </cell>
          <cell r="AU107">
            <v>133748</v>
          </cell>
          <cell r="AV107">
            <v>21400</v>
          </cell>
          <cell r="AW107">
            <v>7544039</v>
          </cell>
          <cell r="AX107">
            <v>528083</v>
          </cell>
          <cell r="AY107">
            <v>0</v>
          </cell>
          <cell r="AZ107">
            <v>138900</v>
          </cell>
          <cell r="BA107">
            <v>6721908</v>
          </cell>
          <cell r="BB107">
            <v>926000</v>
          </cell>
          <cell r="BC107">
            <v>1</v>
          </cell>
          <cell r="BD107">
            <v>0</v>
          </cell>
          <cell r="BE107">
            <v>926000</v>
          </cell>
          <cell r="BF107">
            <v>5795908</v>
          </cell>
          <cell r="BG107">
            <v>1539303</v>
          </cell>
          <cell r="BH107">
            <v>5321505</v>
          </cell>
          <cell r="BI107">
            <v>0</v>
          </cell>
          <cell r="BJ107">
            <v>0</v>
          </cell>
          <cell r="BK107">
            <v>0</v>
          </cell>
          <cell r="BL107">
            <v>0</v>
          </cell>
          <cell r="BM107">
            <v>5321505</v>
          </cell>
          <cell r="BN107" t="b">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F107">
            <v>0</v>
          </cell>
          <cell r="CG107">
            <v>0</v>
          </cell>
          <cell r="CH107" t="str">
            <v>DECEMBRIE</v>
          </cell>
          <cell r="CJ107">
            <v>0</v>
          </cell>
          <cell r="CK107" t="b">
            <v>0</v>
          </cell>
          <cell r="CL107">
            <v>0</v>
          </cell>
          <cell r="CM107">
            <v>0</v>
          </cell>
          <cell r="CN107">
            <v>0</v>
          </cell>
          <cell r="CO107">
            <v>0</v>
          </cell>
          <cell r="CP107" t="str">
            <v>N</v>
          </cell>
          <cell r="CQ107" t="str">
            <v>N</v>
          </cell>
          <cell r="CR107" t="b">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t="b">
            <v>0</v>
          </cell>
          <cell r="DO107" t="b">
            <v>0</v>
          </cell>
          <cell r="DP107" t="b">
            <v>0</v>
          </cell>
          <cell r="DQ107" t="b">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t="b">
            <v>0</v>
          </cell>
          <cell r="ET107">
            <v>0</v>
          </cell>
          <cell r="EU107">
            <v>0</v>
          </cell>
          <cell r="EV107">
            <v>0</v>
          </cell>
        </row>
        <row r="108">
          <cell r="A108">
            <v>162</v>
          </cell>
          <cell r="B108" t="str">
            <v>2540717020021</v>
          </cell>
          <cell r="C108" t="str">
            <v>ESTE</v>
          </cell>
          <cell r="D108" t="str">
            <v>BRAN MARTA-MIRONITA</v>
          </cell>
          <cell r="E108" t="str">
            <v>BRAN</v>
          </cell>
          <cell r="F108" t="str">
            <v>MARTA-MIRONITA</v>
          </cell>
          <cell r="G108" t="str">
            <v>ingrijitoare</v>
          </cell>
          <cell r="H108">
            <v>0</v>
          </cell>
          <cell r="I108">
            <v>1412000</v>
          </cell>
          <cell r="J108">
            <v>1412000</v>
          </cell>
          <cell r="K108">
            <v>1412000</v>
          </cell>
          <cell r="L108">
            <v>0</v>
          </cell>
          <cell r="M108">
            <v>0</v>
          </cell>
          <cell r="N108">
            <v>0</v>
          </cell>
          <cell r="O108">
            <v>0</v>
          </cell>
          <cell r="P108">
            <v>0</v>
          </cell>
          <cell r="Q108">
            <v>144</v>
          </cell>
          <cell r="R108">
            <v>144</v>
          </cell>
          <cell r="S108">
            <v>0</v>
          </cell>
          <cell r="T108">
            <v>0</v>
          </cell>
          <cell r="U108">
            <v>0</v>
          </cell>
          <cell r="V108">
            <v>0</v>
          </cell>
          <cell r="W108">
            <v>0</v>
          </cell>
          <cell r="X108">
            <v>0</v>
          </cell>
          <cell r="Y108">
            <v>0</v>
          </cell>
          <cell r="Z108">
            <v>25</v>
          </cell>
          <cell r="AA108">
            <v>353000</v>
          </cell>
          <cell r="AB108">
            <v>353000</v>
          </cell>
          <cell r="AC108">
            <v>0</v>
          </cell>
          <cell r="AD108">
            <v>0</v>
          </cell>
          <cell r="AE108">
            <v>0</v>
          </cell>
          <cell r="AF108">
            <v>0</v>
          </cell>
          <cell r="AG108">
            <v>0</v>
          </cell>
          <cell r="AH108">
            <v>0</v>
          </cell>
          <cell r="AI108">
            <v>0</v>
          </cell>
          <cell r="AJ108">
            <v>0</v>
          </cell>
          <cell r="AK108">
            <v>0</v>
          </cell>
          <cell r="AL108">
            <v>1192997</v>
          </cell>
          <cell r="AM108">
            <v>0</v>
          </cell>
          <cell r="AN108">
            <v>0</v>
          </cell>
          <cell r="AO108" t="b">
            <v>0</v>
          </cell>
          <cell r="AP108">
            <v>0</v>
          </cell>
          <cell r="AQ108">
            <v>0</v>
          </cell>
          <cell r="AR108">
            <v>3500000</v>
          </cell>
          <cell r="AS108">
            <v>0</v>
          </cell>
          <cell r="AT108">
            <v>0</v>
          </cell>
          <cell r="AU108">
            <v>88250</v>
          </cell>
          <cell r="AV108">
            <v>14120</v>
          </cell>
          <cell r="AW108">
            <v>6457997</v>
          </cell>
          <cell r="AX108">
            <v>452060</v>
          </cell>
          <cell r="AY108">
            <v>0</v>
          </cell>
          <cell r="AZ108">
            <v>138900</v>
          </cell>
          <cell r="BA108">
            <v>5764667</v>
          </cell>
          <cell r="BB108">
            <v>926000</v>
          </cell>
          <cell r="BC108">
            <v>1</v>
          </cell>
          <cell r="BD108">
            <v>0</v>
          </cell>
          <cell r="BE108">
            <v>926000</v>
          </cell>
          <cell r="BF108">
            <v>4838667</v>
          </cell>
          <cell r="BG108">
            <v>1213187</v>
          </cell>
          <cell r="BH108">
            <v>4690380</v>
          </cell>
          <cell r="BI108">
            <v>0</v>
          </cell>
          <cell r="BJ108">
            <v>0</v>
          </cell>
          <cell r="BK108">
            <v>0</v>
          </cell>
          <cell r="BL108">
            <v>0</v>
          </cell>
          <cell r="BM108">
            <v>4676260</v>
          </cell>
          <cell r="BN108" t="b">
            <v>1</v>
          </cell>
          <cell r="BO108">
            <v>14120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F108">
            <v>0</v>
          </cell>
          <cell r="CG108">
            <v>0</v>
          </cell>
          <cell r="CH108" t="str">
            <v>DECEMBRIE</v>
          </cell>
          <cell r="CI108" t="str">
            <v>II</v>
          </cell>
          <cell r="CJ108">
            <v>0</v>
          </cell>
          <cell r="CK108" t="b">
            <v>0</v>
          </cell>
          <cell r="CL108">
            <v>0</v>
          </cell>
          <cell r="CM108">
            <v>0</v>
          </cell>
          <cell r="CN108">
            <v>0</v>
          </cell>
          <cell r="CO108">
            <v>0</v>
          </cell>
          <cell r="CP108" t="str">
            <v>N</v>
          </cell>
          <cell r="CQ108" t="str">
            <v>N</v>
          </cell>
          <cell r="CR108" t="b">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t="b">
            <v>0</v>
          </cell>
          <cell r="DO108" t="b">
            <v>0</v>
          </cell>
          <cell r="DP108" t="b">
            <v>0</v>
          </cell>
          <cell r="DQ108" t="b">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t="b">
            <v>0</v>
          </cell>
          <cell r="ET108">
            <v>0</v>
          </cell>
          <cell r="EU108">
            <v>0</v>
          </cell>
          <cell r="EV108">
            <v>0</v>
          </cell>
        </row>
        <row r="109">
          <cell r="A109">
            <v>157</v>
          </cell>
          <cell r="B109" t="str">
            <v>2621023020054</v>
          </cell>
          <cell r="C109" t="str">
            <v>ESTE</v>
          </cell>
          <cell r="D109" t="str">
            <v>STANIS FLORENTINA-DANA</v>
          </cell>
          <cell r="E109" t="str">
            <v>STANIS</v>
          </cell>
          <cell r="F109" t="str">
            <v>FLORENTINA-DANA</v>
          </cell>
          <cell r="G109" t="str">
            <v>referent</v>
          </cell>
          <cell r="H109">
            <v>0</v>
          </cell>
          <cell r="I109">
            <v>2238400</v>
          </cell>
          <cell r="J109">
            <v>2238400</v>
          </cell>
          <cell r="K109">
            <v>2238400</v>
          </cell>
          <cell r="L109">
            <v>0</v>
          </cell>
          <cell r="M109">
            <v>0</v>
          </cell>
          <cell r="N109">
            <v>0</v>
          </cell>
          <cell r="O109">
            <v>0</v>
          </cell>
          <cell r="P109">
            <v>0</v>
          </cell>
          <cell r="Q109">
            <v>144</v>
          </cell>
          <cell r="R109">
            <v>144</v>
          </cell>
          <cell r="S109">
            <v>0</v>
          </cell>
          <cell r="T109">
            <v>0</v>
          </cell>
          <cell r="U109">
            <v>0</v>
          </cell>
          <cell r="V109">
            <v>0</v>
          </cell>
          <cell r="W109">
            <v>0</v>
          </cell>
          <cell r="X109">
            <v>0</v>
          </cell>
          <cell r="Y109">
            <v>0</v>
          </cell>
          <cell r="Z109">
            <v>15</v>
          </cell>
          <cell r="AA109">
            <v>335760</v>
          </cell>
          <cell r="AB109">
            <v>335760</v>
          </cell>
          <cell r="AC109">
            <v>0</v>
          </cell>
          <cell r="AD109">
            <v>0</v>
          </cell>
          <cell r="AE109">
            <v>0</v>
          </cell>
          <cell r="AF109">
            <v>0</v>
          </cell>
          <cell r="AG109">
            <v>0</v>
          </cell>
          <cell r="AH109">
            <v>0</v>
          </cell>
          <cell r="AI109">
            <v>0</v>
          </cell>
          <cell r="AJ109">
            <v>0</v>
          </cell>
          <cell r="AK109">
            <v>0</v>
          </cell>
          <cell r="AL109">
            <v>1895124</v>
          </cell>
          <cell r="AM109">
            <v>0</v>
          </cell>
          <cell r="AN109">
            <v>0</v>
          </cell>
          <cell r="AO109" t="b">
            <v>0</v>
          </cell>
          <cell r="AP109">
            <v>0</v>
          </cell>
          <cell r="AQ109">
            <v>0</v>
          </cell>
          <cell r="AR109">
            <v>3500000</v>
          </cell>
          <cell r="AS109">
            <v>0</v>
          </cell>
          <cell r="AT109">
            <v>0</v>
          </cell>
          <cell r="AU109">
            <v>128708</v>
          </cell>
          <cell r="AV109">
            <v>22384</v>
          </cell>
          <cell r="AW109">
            <v>7969284</v>
          </cell>
          <cell r="AX109">
            <v>557850</v>
          </cell>
          <cell r="AY109">
            <v>0</v>
          </cell>
          <cell r="AZ109">
            <v>138900</v>
          </cell>
          <cell r="BA109">
            <v>7121442</v>
          </cell>
          <cell r="BB109">
            <v>926000</v>
          </cell>
          <cell r="BC109">
            <v>1</v>
          </cell>
          <cell r="BD109">
            <v>0</v>
          </cell>
          <cell r="BE109">
            <v>926000</v>
          </cell>
          <cell r="BF109">
            <v>6195442</v>
          </cell>
          <cell r="BG109">
            <v>1699117</v>
          </cell>
          <cell r="BH109">
            <v>5561225</v>
          </cell>
          <cell r="BI109">
            <v>0</v>
          </cell>
          <cell r="BJ109">
            <v>0</v>
          </cell>
          <cell r="BK109">
            <v>0</v>
          </cell>
          <cell r="BL109">
            <v>0</v>
          </cell>
          <cell r="BM109">
            <v>5538841</v>
          </cell>
          <cell r="BN109" t="b">
            <v>1</v>
          </cell>
          <cell r="BO109">
            <v>22384</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F109">
            <v>0</v>
          </cell>
          <cell r="CG109">
            <v>0</v>
          </cell>
          <cell r="CH109" t="str">
            <v>DECEMBRIE</v>
          </cell>
          <cell r="CI109" t="str">
            <v>I</v>
          </cell>
          <cell r="CJ109">
            <v>0</v>
          </cell>
          <cell r="CK109" t="b">
            <v>0</v>
          </cell>
          <cell r="CL109">
            <v>0</v>
          </cell>
          <cell r="CM109">
            <v>0</v>
          </cell>
          <cell r="CN109">
            <v>0</v>
          </cell>
          <cell r="CO109">
            <v>0</v>
          </cell>
          <cell r="CP109" t="str">
            <v>N</v>
          </cell>
          <cell r="CQ109" t="str">
            <v>N</v>
          </cell>
          <cell r="CR109" t="b">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t="b">
            <v>0</v>
          </cell>
          <cell r="DO109" t="b">
            <v>0</v>
          </cell>
          <cell r="DP109" t="b">
            <v>0</v>
          </cell>
          <cell r="DQ109" t="b">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t="b">
            <v>0</v>
          </cell>
          <cell r="ET109">
            <v>0</v>
          </cell>
          <cell r="EU109">
            <v>0</v>
          </cell>
          <cell r="EV109">
            <v>0</v>
          </cell>
        </row>
        <row r="110">
          <cell r="A110">
            <v>170</v>
          </cell>
          <cell r="B110" t="str">
            <v>1710106020026</v>
          </cell>
          <cell r="C110" t="str">
            <v>ESTE</v>
          </cell>
          <cell r="D110" t="str">
            <v>GURBAN TUDOR</v>
          </cell>
          <cell r="E110" t="str">
            <v>GURBAN</v>
          </cell>
          <cell r="F110" t="str">
            <v>TUDOR</v>
          </cell>
          <cell r="G110" t="str">
            <v>paznic</v>
          </cell>
          <cell r="H110">
            <v>0</v>
          </cell>
          <cell r="I110">
            <v>1412000</v>
          </cell>
          <cell r="J110">
            <v>1412000</v>
          </cell>
          <cell r="K110">
            <v>1412000</v>
          </cell>
          <cell r="L110">
            <v>0</v>
          </cell>
          <cell r="M110">
            <v>0</v>
          </cell>
          <cell r="N110">
            <v>0</v>
          </cell>
          <cell r="O110">
            <v>0</v>
          </cell>
          <cell r="P110">
            <v>0</v>
          </cell>
          <cell r="Q110">
            <v>144</v>
          </cell>
          <cell r="R110">
            <v>144</v>
          </cell>
          <cell r="S110">
            <v>0</v>
          </cell>
          <cell r="T110">
            <v>0</v>
          </cell>
          <cell r="U110">
            <v>0</v>
          </cell>
          <cell r="V110">
            <v>0</v>
          </cell>
          <cell r="W110">
            <v>0</v>
          </cell>
          <cell r="X110">
            <v>144</v>
          </cell>
          <cell r="Y110">
            <v>353000</v>
          </cell>
          <cell r="Z110">
            <v>10</v>
          </cell>
          <cell r="AA110">
            <v>141200</v>
          </cell>
          <cell r="AB110">
            <v>141200</v>
          </cell>
          <cell r="AC110">
            <v>0</v>
          </cell>
          <cell r="AD110">
            <v>0</v>
          </cell>
          <cell r="AE110">
            <v>0</v>
          </cell>
          <cell r="AF110">
            <v>0</v>
          </cell>
          <cell r="AG110">
            <v>0</v>
          </cell>
          <cell r="AH110">
            <v>0</v>
          </cell>
          <cell r="AI110">
            <v>0</v>
          </cell>
          <cell r="AJ110">
            <v>0</v>
          </cell>
          <cell r="AK110">
            <v>0</v>
          </cell>
          <cell r="AL110">
            <v>1192997</v>
          </cell>
          <cell r="AM110">
            <v>0</v>
          </cell>
          <cell r="AN110">
            <v>0</v>
          </cell>
          <cell r="AO110" t="b">
            <v>0</v>
          </cell>
          <cell r="AP110">
            <v>0</v>
          </cell>
          <cell r="AQ110">
            <v>0</v>
          </cell>
          <cell r="AR110">
            <v>3500000</v>
          </cell>
          <cell r="AS110">
            <v>0</v>
          </cell>
          <cell r="AT110">
            <v>0</v>
          </cell>
          <cell r="AU110">
            <v>77660</v>
          </cell>
          <cell r="AV110">
            <v>14120</v>
          </cell>
          <cell r="AW110">
            <v>6599197</v>
          </cell>
          <cell r="AX110">
            <v>461944</v>
          </cell>
          <cell r="AY110">
            <v>0</v>
          </cell>
          <cell r="AZ110">
            <v>138900</v>
          </cell>
          <cell r="BA110">
            <v>5906573</v>
          </cell>
          <cell r="BB110">
            <v>926000</v>
          </cell>
          <cell r="BC110">
            <v>1</v>
          </cell>
          <cell r="BD110">
            <v>0</v>
          </cell>
          <cell r="BE110">
            <v>926000</v>
          </cell>
          <cell r="BF110">
            <v>4980573</v>
          </cell>
          <cell r="BG110">
            <v>1261435</v>
          </cell>
          <cell r="BH110">
            <v>4784038</v>
          </cell>
          <cell r="BI110">
            <v>0</v>
          </cell>
          <cell r="BJ110">
            <v>0</v>
          </cell>
          <cell r="BK110">
            <v>0</v>
          </cell>
          <cell r="BL110">
            <v>0</v>
          </cell>
          <cell r="BM110">
            <v>4769918</v>
          </cell>
          <cell r="BN110" t="b">
            <v>1</v>
          </cell>
          <cell r="BO110">
            <v>14120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F110">
            <v>0</v>
          </cell>
          <cell r="CG110">
            <v>0</v>
          </cell>
          <cell r="CH110" t="str">
            <v>DECEMBRIE</v>
          </cell>
          <cell r="CI110" t="str">
            <v>II</v>
          </cell>
          <cell r="CJ110">
            <v>0</v>
          </cell>
          <cell r="CK110" t="b">
            <v>0</v>
          </cell>
          <cell r="CL110">
            <v>0</v>
          </cell>
          <cell r="CM110">
            <v>0</v>
          </cell>
          <cell r="CN110">
            <v>0</v>
          </cell>
          <cell r="CO110">
            <v>0</v>
          </cell>
          <cell r="CP110" t="str">
            <v>N</v>
          </cell>
          <cell r="CQ110" t="str">
            <v>N</v>
          </cell>
          <cell r="CR110" t="b">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t="b">
            <v>0</v>
          </cell>
          <cell r="DO110" t="b">
            <v>0</v>
          </cell>
          <cell r="DP110" t="b">
            <v>0</v>
          </cell>
          <cell r="DQ110" t="b">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t="b">
            <v>0</v>
          </cell>
          <cell r="ET110">
            <v>0</v>
          </cell>
          <cell r="EU110">
            <v>0</v>
          </cell>
          <cell r="EV110">
            <v>0</v>
          </cell>
        </row>
        <row r="111">
          <cell r="A111">
            <v>148</v>
          </cell>
          <cell r="B111" t="str">
            <v>1540122020011</v>
          </cell>
          <cell r="C111" t="str">
            <v>ESTE</v>
          </cell>
          <cell r="D111" t="str">
            <v>BOSZORMENYI ROBERT</v>
          </cell>
          <cell r="E111" t="str">
            <v>BOSZORMENYI</v>
          </cell>
          <cell r="F111" t="str">
            <v>ROBERT</v>
          </cell>
          <cell r="G111" t="str">
            <v>referent</v>
          </cell>
          <cell r="H111">
            <v>0</v>
          </cell>
          <cell r="I111">
            <v>2146000</v>
          </cell>
          <cell r="J111">
            <v>2146000</v>
          </cell>
          <cell r="K111">
            <v>2146000</v>
          </cell>
          <cell r="L111">
            <v>0</v>
          </cell>
          <cell r="M111">
            <v>0</v>
          </cell>
          <cell r="N111">
            <v>0</v>
          </cell>
          <cell r="O111">
            <v>0</v>
          </cell>
          <cell r="P111">
            <v>0</v>
          </cell>
          <cell r="Q111">
            <v>144</v>
          </cell>
          <cell r="R111">
            <v>144</v>
          </cell>
          <cell r="S111">
            <v>0</v>
          </cell>
          <cell r="T111">
            <v>0</v>
          </cell>
          <cell r="U111">
            <v>0</v>
          </cell>
          <cell r="V111">
            <v>0</v>
          </cell>
          <cell r="W111">
            <v>0</v>
          </cell>
          <cell r="X111">
            <v>0</v>
          </cell>
          <cell r="Y111">
            <v>0</v>
          </cell>
          <cell r="Z111">
            <v>25</v>
          </cell>
          <cell r="AA111">
            <v>536500</v>
          </cell>
          <cell r="AB111">
            <v>536500</v>
          </cell>
          <cell r="AC111">
            <v>0</v>
          </cell>
          <cell r="AD111">
            <v>0</v>
          </cell>
          <cell r="AE111">
            <v>0</v>
          </cell>
          <cell r="AF111">
            <v>0</v>
          </cell>
          <cell r="AG111">
            <v>0</v>
          </cell>
          <cell r="AH111">
            <v>0</v>
          </cell>
          <cell r="AI111">
            <v>0</v>
          </cell>
          <cell r="AJ111">
            <v>0</v>
          </cell>
          <cell r="AK111">
            <v>0</v>
          </cell>
          <cell r="AL111">
            <v>1815079</v>
          </cell>
          <cell r="AM111">
            <v>0</v>
          </cell>
          <cell r="AN111">
            <v>0</v>
          </cell>
          <cell r="AO111" t="b">
            <v>0</v>
          </cell>
          <cell r="AP111">
            <v>0</v>
          </cell>
          <cell r="AQ111">
            <v>0</v>
          </cell>
          <cell r="AR111">
            <v>3500000</v>
          </cell>
          <cell r="AS111">
            <v>0</v>
          </cell>
          <cell r="AT111">
            <v>0</v>
          </cell>
          <cell r="AU111">
            <v>134125</v>
          </cell>
          <cell r="AV111">
            <v>21460</v>
          </cell>
          <cell r="AW111">
            <v>7997579</v>
          </cell>
          <cell r="AX111">
            <v>559831</v>
          </cell>
          <cell r="AY111">
            <v>0</v>
          </cell>
          <cell r="AZ111">
            <v>138900</v>
          </cell>
          <cell r="BA111">
            <v>7143263</v>
          </cell>
          <cell r="BB111">
            <v>926000</v>
          </cell>
          <cell r="BC111">
            <v>1</v>
          </cell>
          <cell r="BD111">
            <v>0</v>
          </cell>
          <cell r="BE111">
            <v>926000</v>
          </cell>
          <cell r="BF111">
            <v>6217263</v>
          </cell>
          <cell r="BG111">
            <v>1707845</v>
          </cell>
          <cell r="BH111">
            <v>5574318</v>
          </cell>
          <cell r="BI111">
            <v>0</v>
          </cell>
          <cell r="BJ111">
            <v>0</v>
          </cell>
          <cell r="BK111">
            <v>0</v>
          </cell>
          <cell r="BL111">
            <v>0</v>
          </cell>
          <cell r="BM111">
            <v>5552858</v>
          </cell>
          <cell r="BN111" t="b">
            <v>1</v>
          </cell>
          <cell r="BO111">
            <v>21460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F111">
            <v>0</v>
          </cell>
          <cell r="CG111">
            <v>0</v>
          </cell>
          <cell r="CH111" t="str">
            <v>DECEMBRIE</v>
          </cell>
          <cell r="CI111" t="str">
            <v>I</v>
          </cell>
          <cell r="CJ111">
            <v>0</v>
          </cell>
          <cell r="CK111" t="b">
            <v>0</v>
          </cell>
          <cell r="CL111">
            <v>0</v>
          </cell>
          <cell r="CM111">
            <v>0</v>
          </cell>
          <cell r="CN111">
            <v>0</v>
          </cell>
          <cell r="CO111">
            <v>0</v>
          </cell>
          <cell r="CP111" t="str">
            <v>N</v>
          </cell>
          <cell r="CQ111" t="str">
            <v>N</v>
          </cell>
          <cell r="CR111" t="b">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t="b">
            <v>0</v>
          </cell>
          <cell r="DO111" t="b">
            <v>0</v>
          </cell>
          <cell r="DP111" t="b">
            <v>0</v>
          </cell>
          <cell r="DQ111" t="b">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t="b">
            <v>0</v>
          </cell>
          <cell r="ET111">
            <v>0</v>
          </cell>
          <cell r="EU111">
            <v>0</v>
          </cell>
          <cell r="EV111">
            <v>0</v>
          </cell>
        </row>
        <row r="112">
          <cell r="A112">
            <v>155</v>
          </cell>
          <cell r="B112" t="str">
            <v>1690915120662</v>
          </cell>
          <cell r="C112" t="str">
            <v>ESTE</v>
          </cell>
          <cell r="D112" t="str">
            <v>MURESAN VASILE-EMIL</v>
          </cell>
          <cell r="E112" t="str">
            <v>MURESAN</v>
          </cell>
          <cell r="F112" t="str">
            <v>VASILE-EMIL</v>
          </cell>
          <cell r="G112" t="str">
            <v>referent</v>
          </cell>
          <cell r="H112">
            <v>0</v>
          </cell>
          <cell r="I112">
            <v>2192200</v>
          </cell>
          <cell r="J112">
            <v>2192200</v>
          </cell>
          <cell r="K112">
            <v>2192200</v>
          </cell>
          <cell r="L112">
            <v>0</v>
          </cell>
          <cell r="M112">
            <v>0</v>
          </cell>
          <cell r="N112">
            <v>0</v>
          </cell>
          <cell r="O112">
            <v>0</v>
          </cell>
          <cell r="P112">
            <v>0</v>
          </cell>
          <cell r="Q112">
            <v>144</v>
          </cell>
          <cell r="R112">
            <v>144</v>
          </cell>
          <cell r="S112">
            <v>0</v>
          </cell>
          <cell r="T112">
            <v>0</v>
          </cell>
          <cell r="U112">
            <v>0</v>
          </cell>
          <cell r="V112">
            <v>0</v>
          </cell>
          <cell r="W112">
            <v>0</v>
          </cell>
          <cell r="X112">
            <v>0</v>
          </cell>
          <cell r="Y112">
            <v>0</v>
          </cell>
          <cell r="Z112">
            <v>15</v>
          </cell>
          <cell r="AA112">
            <v>328830</v>
          </cell>
          <cell r="AB112">
            <v>328830</v>
          </cell>
          <cell r="AC112">
            <v>0</v>
          </cell>
          <cell r="AD112">
            <v>0</v>
          </cell>
          <cell r="AE112">
            <v>0</v>
          </cell>
          <cell r="AF112">
            <v>0</v>
          </cell>
          <cell r="AG112">
            <v>0</v>
          </cell>
          <cell r="AH112">
            <v>0</v>
          </cell>
          <cell r="AI112">
            <v>0</v>
          </cell>
          <cell r="AJ112">
            <v>0</v>
          </cell>
          <cell r="AK112">
            <v>0</v>
          </cell>
          <cell r="AL112">
            <v>1852429</v>
          </cell>
          <cell r="AM112">
            <v>0</v>
          </cell>
          <cell r="AN112">
            <v>0</v>
          </cell>
          <cell r="AO112" t="b">
            <v>0</v>
          </cell>
          <cell r="AP112">
            <v>0</v>
          </cell>
          <cell r="AQ112">
            <v>0</v>
          </cell>
          <cell r="AR112">
            <v>3500000</v>
          </cell>
          <cell r="AS112">
            <v>0</v>
          </cell>
          <cell r="AT112">
            <v>0</v>
          </cell>
          <cell r="AU112">
            <v>126052</v>
          </cell>
          <cell r="AV112">
            <v>21922</v>
          </cell>
          <cell r="AW112">
            <v>7873459</v>
          </cell>
          <cell r="AX112">
            <v>551142</v>
          </cell>
          <cell r="AY112">
            <v>0</v>
          </cell>
          <cell r="AZ112">
            <v>138900</v>
          </cell>
          <cell r="BA112">
            <v>7035443</v>
          </cell>
          <cell r="BB112">
            <v>926000</v>
          </cell>
          <cell r="BC112">
            <v>1.35</v>
          </cell>
          <cell r="BD112">
            <v>324100</v>
          </cell>
          <cell r="BE112">
            <v>1250100</v>
          </cell>
          <cell r="BF112">
            <v>5785343</v>
          </cell>
          <cell r="BG112">
            <v>1535077</v>
          </cell>
          <cell r="BH112">
            <v>5639266</v>
          </cell>
          <cell r="BI112">
            <v>0</v>
          </cell>
          <cell r="BJ112">
            <v>0</v>
          </cell>
          <cell r="BK112">
            <v>0</v>
          </cell>
          <cell r="BL112">
            <v>0</v>
          </cell>
          <cell r="BM112">
            <v>5617344</v>
          </cell>
          <cell r="BN112" t="b">
            <v>1</v>
          </cell>
          <cell r="BO112">
            <v>21922</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F112">
            <v>0</v>
          </cell>
          <cell r="CG112">
            <v>0</v>
          </cell>
          <cell r="CH112" t="str">
            <v>DECEMBRIE</v>
          </cell>
          <cell r="CI112" t="str">
            <v>I</v>
          </cell>
          <cell r="CJ112">
            <v>0</v>
          </cell>
          <cell r="CK112" t="b">
            <v>0</v>
          </cell>
          <cell r="CL112">
            <v>0</v>
          </cell>
          <cell r="CM112">
            <v>0</v>
          </cell>
          <cell r="CN112">
            <v>0</v>
          </cell>
          <cell r="CO112">
            <v>0</v>
          </cell>
          <cell r="CP112" t="str">
            <v>N</v>
          </cell>
          <cell r="CQ112" t="str">
            <v>N</v>
          </cell>
          <cell r="CR112" t="b">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t="b">
            <v>0</v>
          </cell>
          <cell r="DO112" t="b">
            <v>0</v>
          </cell>
          <cell r="DP112" t="b">
            <v>0</v>
          </cell>
          <cell r="DQ112" t="b">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t="b">
            <v>0</v>
          </cell>
          <cell r="ET112">
            <v>0</v>
          </cell>
          <cell r="EU112">
            <v>0</v>
          </cell>
          <cell r="EV112">
            <v>0</v>
          </cell>
        </row>
        <row r="113">
          <cell r="A113">
            <v>149</v>
          </cell>
          <cell r="B113" t="str">
            <v>2720510020011</v>
          </cell>
          <cell r="C113" t="str">
            <v>ESTE</v>
          </cell>
          <cell r="D113" t="str">
            <v>CHIOREANU SIMONA</v>
          </cell>
          <cell r="E113" t="str">
            <v>CHIOREANU</v>
          </cell>
          <cell r="F113" t="str">
            <v>SIMONA-PETRONELA</v>
          </cell>
          <cell r="G113" t="str">
            <v>referent</v>
          </cell>
          <cell r="H113">
            <v>0</v>
          </cell>
          <cell r="I113">
            <v>2007400</v>
          </cell>
          <cell r="J113">
            <v>2007400</v>
          </cell>
          <cell r="K113">
            <v>2007400</v>
          </cell>
          <cell r="L113">
            <v>0</v>
          </cell>
          <cell r="M113">
            <v>0</v>
          </cell>
          <cell r="N113">
            <v>0</v>
          </cell>
          <cell r="O113">
            <v>0</v>
          </cell>
          <cell r="P113">
            <v>0</v>
          </cell>
          <cell r="Q113">
            <v>144</v>
          </cell>
          <cell r="R113">
            <v>144</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1703030</v>
          </cell>
          <cell r="AM113">
            <v>0</v>
          </cell>
          <cell r="AN113">
            <v>0</v>
          </cell>
          <cell r="AO113" t="b">
            <v>0</v>
          </cell>
          <cell r="AP113">
            <v>0</v>
          </cell>
          <cell r="AQ113">
            <v>0</v>
          </cell>
          <cell r="AR113">
            <v>3500000</v>
          </cell>
          <cell r="AS113">
            <v>0</v>
          </cell>
          <cell r="AT113">
            <v>0</v>
          </cell>
          <cell r="AU113">
            <v>100370</v>
          </cell>
          <cell r="AV113">
            <v>20074</v>
          </cell>
          <cell r="AW113">
            <v>7210430</v>
          </cell>
          <cell r="AX113">
            <v>504730</v>
          </cell>
          <cell r="AY113">
            <v>0</v>
          </cell>
          <cell r="AZ113">
            <v>138900</v>
          </cell>
          <cell r="BA113">
            <v>6446356</v>
          </cell>
          <cell r="BB113">
            <v>926000</v>
          </cell>
          <cell r="BC113">
            <v>1</v>
          </cell>
          <cell r="BD113">
            <v>0</v>
          </cell>
          <cell r="BE113">
            <v>926000</v>
          </cell>
          <cell r="BF113">
            <v>5520356</v>
          </cell>
          <cell r="BG113">
            <v>1444961</v>
          </cell>
          <cell r="BH113">
            <v>5140295</v>
          </cell>
          <cell r="BI113">
            <v>0</v>
          </cell>
          <cell r="BJ113">
            <v>0</v>
          </cell>
          <cell r="BK113">
            <v>200000</v>
          </cell>
          <cell r="BL113">
            <v>0</v>
          </cell>
          <cell r="BM113">
            <v>4920221</v>
          </cell>
          <cell r="BN113" t="b">
            <v>1</v>
          </cell>
          <cell r="BO113">
            <v>20074</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F113">
            <v>0</v>
          </cell>
          <cell r="CG113">
            <v>0</v>
          </cell>
          <cell r="CH113" t="str">
            <v>DECEMBRIE</v>
          </cell>
          <cell r="CI113" t="str">
            <v>I</v>
          </cell>
          <cell r="CJ113">
            <v>0</v>
          </cell>
          <cell r="CK113" t="b">
            <v>0</v>
          </cell>
          <cell r="CL113">
            <v>0</v>
          </cell>
          <cell r="CM113">
            <v>0</v>
          </cell>
          <cell r="CN113">
            <v>0</v>
          </cell>
          <cell r="CO113">
            <v>0</v>
          </cell>
          <cell r="CP113" t="str">
            <v>N</v>
          </cell>
          <cell r="CQ113" t="str">
            <v>N</v>
          </cell>
          <cell r="CR113" t="b">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t="b">
            <v>0</v>
          </cell>
          <cell r="DO113" t="b">
            <v>0</v>
          </cell>
          <cell r="DP113" t="b">
            <v>0</v>
          </cell>
          <cell r="DQ113" t="b">
            <v>0</v>
          </cell>
          <cell r="DR113">
            <v>0</v>
          </cell>
          <cell r="DS113">
            <v>0</v>
          </cell>
          <cell r="DT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H113">
            <v>0</v>
          </cell>
          <cell r="EI113">
            <v>0</v>
          </cell>
          <cell r="EJ113">
            <v>0</v>
          </cell>
          <cell r="EK113">
            <v>0</v>
          </cell>
          <cell r="EL113">
            <v>0</v>
          </cell>
          <cell r="EM113">
            <v>0</v>
          </cell>
          <cell r="EN113">
            <v>0</v>
          </cell>
          <cell r="EO113">
            <v>0</v>
          </cell>
          <cell r="EP113">
            <v>0</v>
          </cell>
          <cell r="EQ113">
            <v>0</v>
          </cell>
          <cell r="ER113">
            <v>0</v>
          </cell>
          <cell r="ES113" t="b">
            <v>0</v>
          </cell>
          <cell r="ET113">
            <v>0</v>
          </cell>
          <cell r="EU113">
            <v>0</v>
          </cell>
          <cell r="EV113">
            <v>0</v>
          </cell>
        </row>
        <row r="114">
          <cell r="A114">
            <v>164</v>
          </cell>
          <cell r="B114" t="str">
            <v>2670221022801</v>
          </cell>
          <cell r="C114" t="str">
            <v>ESTE</v>
          </cell>
          <cell r="D114" t="str">
            <v>COSTE SAVETA</v>
          </cell>
          <cell r="E114" t="str">
            <v>COSTE</v>
          </cell>
          <cell r="F114" t="str">
            <v>SAVETA</v>
          </cell>
          <cell r="G114" t="str">
            <v>ingrijitoare</v>
          </cell>
          <cell r="H114">
            <v>0</v>
          </cell>
          <cell r="I114">
            <v>1473800</v>
          </cell>
          <cell r="J114">
            <v>1473800</v>
          </cell>
          <cell r="K114">
            <v>1473800</v>
          </cell>
          <cell r="L114">
            <v>0</v>
          </cell>
          <cell r="M114">
            <v>0</v>
          </cell>
          <cell r="N114">
            <v>0</v>
          </cell>
          <cell r="O114">
            <v>0</v>
          </cell>
          <cell r="P114">
            <v>0</v>
          </cell>
          <cell r="Q114">
            <v>144</v>
          </cell>
          <cell r="R114">
            <v>144</v>
          </cell>
          <cell r="S114">
            <v>0</v>
          </cell>
          <cell r="T114">
            <v>0</v>
          </cell>
          <cell r="U114">
            <v>0</v>
          </cell>
          <cell r="V114">
            <v>0</v>
          </cell>
          <cell r="W114">
            <v>0</v>
          </cell>
          <cell r="X114">
            <v>0</v>
          </cell>
          <cell r="Y114">
            <v>0</v>
          </cell>
          <cell r="Z114">
            <v>15</v>
          </cell>
          <cell r="AA114">
            <v>221070</v>
          </cell>
          <cell r="AB114">
            <v>221070</v>
          </cell>
          <cell r="AC114">
            <v>0</v>
          </cell>
          <cell r="AD114">
            <v>0</v>
          </cell>
          <cell r="AE114">
            <v>0</v>
          </cell>
          <cell r="AF114">
            <v>0</v>
          </cell>
          <cell r="AG114">
            <v>0</v>
          </cell>
          <cell r="AH114">
            <v>0</v>
          </cell>
          <cell r="AI114">
            <v>0</v>
          </cell>
          <cell r="AJ114">
            <v>0</v>
          </cell>
          <cell r="AK114">
            <v>0</v>
          </cell>
          <cell r="AL114">
            <v>1243070</v>
          </cell>
          <cell r="AM114">
            <v>0</v>
          </cell>
          <cell r="AN114">
            <v>0</v>
          </cell>
          <cell r="AO114" t="b">
            <v>0</v>
          </cell>
          <cell r="AP114">
            <v>0</v>
          </cell>
          <cell r="AQ114">
            <v>0</v>
          </cell>
          <cell r="AR114">
            <v>3500000</v>
          </cell>
          <cell r="AS114">
            <v>0</v>
          </cell>
          <cell r="AT114">
            <v>0</v>
          </cell>
          <cell r="AU114">
            <v>84744</v>
          </cell>
          <cell r="AV114">
            <v>14738</v>
          </cell>
          <cell r="AW114">
            <v>6437940</v>
          </cell>
          <cell r="AX114">
            <v>450656</v>
          </cell>
          <cell r="AY114">
            <v>0</v>
          </cell>
          <cell r="AZ114">
            <v>138900</v>
          </cell>
          <cell r="BA114">
            <v>5748902</v>
          </cell>
          <cell r="BB114">
            <v>926000</v>
          </cell>
          <cell r="BC114">
            <v>1</v>
          </cell>
          <cell r="BD114">
            <v>0</v>
          </cell>
          <cell r="BE114">
            <v>926000</v>
          </cell>
          <cell r="BF114">
            <v>4822902</v>
          </cell>
          <cell r="BG114">
            <v>1207827</v>
          </cell>
          <cell r="BH114">
            <v>4679975</v>
          </cell>
          <cell r="BI114">
            <v>0</v>
          </cell>
          <cell r="BJ114">
            <v>0</v>
          </cell>
          <cell r="BK114">
            <v>0</v>
          </cell>
          <cell r="BL114">
            <v>0</v>
          </cell>
          <cell r="BM114">
            <v>4665237</v>
          </cell>
          <cell r="BN114" t="b">
            <v>1</v>
          </cell>
          <cell r="BO114">
            <v>14738</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F114">
            <v>0</v>
          </cell>
          <cell r="CG114">
            <v>0</v>
          </cell>
          <cell r="CH114" t="str">
            <v>DECEMBRIE</v>
          </cell>
          <cell r="CI114" t="str">
            <v>I</v>
          </cell>
          <cell r="CJ114">
            <v>0</v>
          </cell>
          <cell r="CK114" t="b">
            <v>0</v>
          </cell>
          <cell r="CL114">
            <v>0</v>
          </cell>
          <cell r="CM114">
            <v>0</v>
          </cell>
          <cell r="CN114">
            <v>0</v>
          </cell>
          <cell r="CO114">
            <v>0</v>
          </cell>
          <cell r="CP114" t="str">
            <v>N</v>
          </cell>
          <cell r="CQ114" t="str">
            <v>N</v>
          </cell>
          <cell r="CR114" t="b">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t="b">
            <v>0</v>
          </cell>
          <cell r="DO114" t="b">
            <v>0</v>
          </cell>
          <cell r="DP114" t="b">
            <v>0</v>
          </cell>
          <cell r="DQ114" t="b">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t="b">
            <v>0</v>
          </cell>
          <cell r="ET114">
            <v>0</v>
          </cell>
          <cell r="EU114">
            <v>0</v>
          </cell>
          <cell r="EV114">
            <v>0</v>
          </cell>
        </row>
        <row r="115">
          <cell r="A115">
            <v>160</v>
          </cell>
          <cell r="B115" t="str">
            <v>2770803023611</v>
          </cell>
          <cell r="C115" t="str">
            <v>ESTE</v>
          </cell>
          <cell r="D115" t="str">
            <v>MOTREA RUXANDA</v>
          </cell>
          <cell r="E115" t="str">
            <v>MOTREA</v>
          </cell>
          <cell r="F115" t="str">
            <v>RUXANDA</v>
          </cell>
          <cell r="G115" t="str">
            <v>referent</v>
          </cell>
          <cell r="H115">
            <v>0</v>
          </cell>
          <cell r="I115">
            <v>1000000</v>
          </cell>
          <cell r="J115">
            <v>1000000</v>
          </cell>
          <cell r="K115">
            <v>0</v>
          </cell>
          <cell r="L115">
            <v>0</v>
          </cell>
          <cell r="M115">
            <v>0</v>
          </cell>
          <cell r="N115">
            <v>0</v>
          </cell>
          <cell r="O115">
            <v>0</v>
          </cell>
          <cell r="P115">
            <v>0</v>
          </cell>
          <cell r="Q115">
            <v>144</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500000</v>
          </cell>
          <cell r="AL115">
            <v>603323</v>
          </cell>
          <cell r="AM115">
            <v>0</v>
          </cell>
          <cell r="AN115">
            <v>0</v>
          </cell>
          <cell r="AO115" t="b">
            <v>0</v>
          </cell>
          <cell r="AP115">
            <v>0</v>
          </cell>
          <cell r="AQ115">
            <v>0</v>
          </cell>
          <cell r="AR115">
            <v>3500000</v>
          </cell>
          <cell r="AS115">
            <v>0</v>
          </cell>
          <cell r="AT115">
            <v>0</v>
          </cell>
          <cell r="AU115">
            <v>50000</v>
          </cell>
          <cell r="AV115">
            <v>10000</v>
          </cell>
          <cell r="AW115">
            <v>4603323</v>
          </cell>
          <cell r="AX115">
            <v>287233</v>
          </cell>
          <cell r="AY115">
            <v>0</v>
          </cell>
          <cell r="AZ115">
            <v>138900</v>
          </cell>
          <cell r="BA115">
            <v>4117190</v>
          </cell>
          <cell r="BB115">
            <v>926000</v>
          </cell>
          <cell r="BC115">
            <v>1</v>
          </cell>
          <cell r="BD115">
            <v>0</v>
          </cell>
          <cell r="BE115">
            <v>926000</v>
          </cell>
          <cell r="BF115">
            <v>3191190</v>
          </cell>
          <cell r="BG115">
            <v>710333</v>
          </cell>
          <cell r="BH115">
            <v>3545757</v>
          </cell>
          <cell r="BI115">
            <v>0</v>
          </cell>
          <cell r="BJ115">
            <v>0</v>
          </cell>
          <cell r="BK115">
            <v>50000</v>
          </cell>
          <cell r="BL115">
            <v>0</v>
          </cell>
          <cell r="BM115">
            <v>3485757</v>
          </cell>
          <cell r="BN115" t="b">
            <v>1</v>
          </cell>
          <cell r="BO115">
            <v>10000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F115">
            <v>0</v>
          </cell>
          <cell r="CG115">
            <v>0</v>
          </cell>
          <cell r="CH115" t="str">
            <v>DECEMBRIE</v>
          </cell>
          <cell r="CI115" t="str">
            <v>D</v>
          </cell>
          <cell r="CJ115">
            <v>0</v>
          </cell>
          <cell r="CK115" t="b">
            <v>0</v>
          </cell>
          <cell r="CL115">
            <v>0</v>
          </cell>
          <cell r="CM115">
            <v>0</v>
          </cell>
          <cell r="CN115">
            <v>0</v>
          </cell>
          <cell r="CO115">
            <v>0</v>
          </cell>
          <cell r="CP115" t="str">
            <v>N</v>
          </cell>
          <cell r="CQ115" t="str">
            <v>N</v>
          </cell>
          <cell r="CR115" t="b">
            <v>0</v>
          </cell>
          <cell r="CS115">
            <v>50</v>
          </cell>
          <cell r="CT115">
            <v>0</v>
          </cell>
          <cell r="CU115">
            <v>144</v>
          </cell>
          <cell r="CV115">
            <v>80</v>
          </cell>
          <cell r="CW115">
            <v>64</v>
          </cell>
          <cell r="CX115">
            <v>0</v>
          </cell>
          <cell r="CY115">
            <v>277778</v>
          </cell>
          <cell r="CZ115">
            <v>222222</v>
          </cell>
          <cell r="DA115">
            <v>144</v>
          </cell>
          <cell r="DB115">
            <v>80</v>
          </cell>
          <cell r="DC115">
            <v>64</v>
          </cell>
          <cell r="DD115">
            <v>277778</v>
          </cell>
          <cell r="DE115">
            <v>222222</v>
          </cell>
          <cell r="DF115">
            <v>500000</v>
          </cell>
          <cell r="DG115">
            <v>0</v>
          </cell>
          <cell r="DH115">
            <v>0</v>
          </cell>
          <cell r="DI115">
            <v>0</v>
          </cell>
          <cell r="DJ115">
            <v>0</v>
          </cell>
          <cell r="DK115">
            <v>0</v>
          </cell>
          <cell r="DL115">
            <v>0</v>
          </cell>
          <cell r="DM115">
            <v>0</v>
          </cell>
          <cell r="DN115" t="b">
            <v>0</v>
          </cell>
          <cell r="DO115" t="b">
            <v>0</v>
          </cell>
          <cell r="DP115" t="b">
            <v>0</v>
          </cell>
          <cell r="DQ115" t="b">
            <v>0</v>
          </cell>
          <cell r="DR115">
            <v>0</v>
          </cell>
          <cell r="DS115">
            <v>0</v>
          </cell>
          <cell r="DT115">
            <v>0</v>
          </cell>
          <cell r="DU115">
            <v>0</v>
          </cell>
          <cell r="DV115">
            <v>0</v>
          </cell>
          <cell r="DW115">
            <v>0</v>
          </cell>
          <cell r="DX115">
            <v>0</v>
          </cell>
          <cell r="DY115">
            <v>0</v>
          </cell>
          <cell r="DZ115">
            <v>0</v>
          </cell>
          <cell r="EA115">
            <v>0</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v>0</v>
          </cell>
          <cell r="EP115">
            <v>0</v>
          </cell>
          <cell r="EQ115">
            <v>0</v>
          </cell>
          <cell r="ER115">
            <v>0</v>
          </cell>
          <cell r="ES115" t="b">
            <v>0</v>
          </cell>
          <cell r="ET115">
            <v>0</v>
          </cell>
          <cell r="EU115">
            <v>0</v>
          </cell>
          <cell r="EV115">
            <v>0</v>
          </cell>
        </row>
        <row r="116">
          <cell r="A116">
            <v>169</v>
          </cell>
          <cell r="B116" t="str">
            <v>2770831020051</v>
          </cell>
          <cell r="C116" t="str">
            <v>ESTE</v>
          </cell>
          <cell r="D116" t="str">
            <v>TIUCH AURELIA-CODRUTA</v>
          </cell>
          <cell r="E116" t="str">
            <v>TIUCH</v>
          </cell>
          <cell r="F116" t="str">
            <v>AURELIA-CODRUTA</v>
          </cell>
          <cell r="G116" t="str">
            <v>muncitor calif.</v>
          </cell>
          <cell r="H116">
            <v>0</v>
          </cell>
          <cell r="I116">
            <v>1794933</v>
          </cell>
          <cell r="J116">
            <v>1794933</v>
          </cell>
          <cell r="K116">
            <v>797748</v>
          </cell>
          <cell r="L116">
            <v>0</v>
          </cell>
          <cell r="M116">
            <v>0</v>
          </cell>
          <cell r="N116">
            <v>0</v>
          </cell>
          <cell r="O116">
            <v>0</v>
          </cell>
          <cell r="P116">
            <v>0</v>
          </cell>
          <cell r="Q116">
            <v>144</v>
          </cell>
          <cell r="R116">
            <v>64</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80</v>
          </cell>
          <cell r="AJ116">
            <v>997185</v>
          </cell>
          <cell r="AK116">
            <v>0</v>
          </cell>
          <cell r="AL116">
            <v>1514578</v>
          </cell>
          <cell r="AM116">
            <v>0</v>
          </cell>
          <cell r="AN116">
            <v>0</v>
          </cell>
          <cell r="AO116" t="b">
            <v>0</v>
          </cell>
          <cell r="AP116">
            <v>0</v>
          </cell>
          <cell r="AQ116">
            <v>0</v>
          </cell>
          <cell r="AR116">
            <v>3500000</v>
          </cell>
          <cell r="AS116">
            <v>0</v>
          </cell>
          <cell r="AT116">
            <v>0</v>
          </cell>
          <cell r="AU116">
            <v>89747</v>
          </cell>
          <cell r="AV116">
            <v>17949</v>
          </cell>
          <cell r="AW116">
            <v>6809511</v>
          </cell>
          <cell r="AX116">
            <v>476666</v>
          </cell>
          <cell r="AY116">
            <v>0</v>
          </cell>
          <cell r="AZ116">
            <v>138900</v>
          </cell>
          <cell r="BA116">
            <v>6086249</v>
          </cell>
          <cell r="BB116">
            <v>926000</v>
          </cell>
          <cell r="BC116">
            <v>1</v>
          </cell>
          <cell r="BD116">
            <v>0</v>
          </cell>
          <cell r="BE116">
            <v>926000</v>
          </cell>
          <cell r="BF116">
            <v>5160249</v>
          </cell>
          <cell r="BG116">
            <v>1322525</v>
          </cell>
          <cell r="BH116">
            <v>4902624</v>
          </cell>
          <cell r="BI116">
            <v>0</v>
          </cell>
          <cell r="BJ116">
            <v>0</v>
          </cell>
          <cell r="BK116">
            <v>0</v>
          </cell>
          <cell r="BL116">
            <v>0</v>
          </cell>
          <cell r="BM116">
            <v>4902624</v>
          </cell>
          <cell r="BN116" t="b">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F116">
            <v>0</v>
          </cell>
          <cell r="CG116">
            <v>0</v>
          </cell>
          <cell r="CH116" t="str">
            <v>DECEMBRIE</v>
          </cell>
          <cell r="CI116" t="str">
            <v>III</v>
          </cell>
          <cell r="CJ116">
            <v>0</v>
          </cell>
          <cell r="CK116" t="b">
            <v>0</v>
          </cell>
          <cell r="CL116">
            <v>0</v>
          </cell>
          <cell r="CM116">
            <v>0</v>
          </cell>
          <cell r="CN116">
            <v>0</v>
          </cell>
          <cell r="CO116">
            <v>0</v>
          </cell>
          <cell r="CP116" t="str">
            <v>N</v>
          </cell>
          <cell r="CQ116" t="str">
            <v>N</v>
          </cell>
          <cell r="CR116" t="b">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t="b">
            <v>0</v>
          </cell>
          <cell r="DO116" t="b">
            <v>0</v>
          </cell>
          <cell r="DP116" t="b">
            <v>0</v>
          </cell>
          <cell r="DQ116" t="b">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t="b">
            <v>0</v>
          </cell>
          <cell r="ET116">
            <v>0</v>
          </cell>
          <cell r="EU116">
            <v>0</v>
          </cell>
          <cell r="EV116">
            <v>0</v>
          </cell>
        </row>
        <row r="117">
          <cell r="A117">
            <v>143</v>
          </cell>
          <cell r="B117" t="str">
            <v>2740902021874</v>
          </cell>
          <cell r="C117" t="str">
            <v>ESTE</v>
          </cell>
          <cell r="D117" t="str">
            <v>KISS AGNETA</v>
          </cell>
          <cell r="E117" t="str">
            <v>KISS</v>
          </cell>
          <cell r="F117" t="str">
            <v>AGNETA</v>
          </cell>
          <cell r="G117" t="str">
            <v>inspector</v>
          </cell>
          <cell r="H117">
            <v>0</v>
          </cell>
          <cell r="I117">
            <v>3384900</v>
          </cell>
          <cell r="J117">
            <v>3384900</v>
          </cell>
          <cell r="K117">
            <v>2444650</v>
          </cell>
          <cell r="L117">
            <v>0</v>
          </cell>
          <cell r="M117">
            <v>0</v>
          </cell>
          <cell r="N117">
            <v>0</v>
          </cell>
          <cell r="O117">
            <v>0</v>
          </cell>
          <cell r="P117">
            <v>0</v>
          </cell>
          <cell r="Q117">
            <v>144</v>
          </cell>
          <cell r="R117">
            <v>104</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40</v>
          </cell>
          <cell r="AJ117">
            <v>940250</v>
          </cell>
          <cell r="AK117">
            <v>0</v>
          </cell>
          <cell r="AL117">
            <v>2250479</v>
          </cell>
          <cell r="AM117">
            <v>0</v>
          </cell>
          <cell r="AN117">
            <v>0</v>
          </cell>
          <cell r="AO117" t="b">
            <v>0</v>
          </cell>
          <cell r="AP117">
            <v>0</v>
          </cell>
          <cell r="AQ117">
            <v>0</v>
          </cell>
          <cell r="AR117">
            <v>3500000</v>
          </cell>
          <cell r="AS117">
            <v>0</v>
          </cell>
          <cell r="AT117">
            <v>0</v>
          </cell>
          <cell r="AU117">
            <v>169245</v>
          </cell>
          <cell r="AV117">
            <v>33849</v>
          </cell>
          <cell r="AW117">
            <v>9135379</v>
          </cell>
          <cell r="AX117">
            <v>639477</v>
          </cell>
          <cell r="AY117">
            <v>0</v>
          </cell>
          <cell r="AZ117">
            <v>138900</v>
          </cell>
          <cell r="BA117">
            <v>8153908</v>
          </cell>
          <cell r="BB117">
            <v>926000</v>
          </cell>
          <cell r="BC117">
            <v>1</v>
          </cell>
          <cell r="BD117">
            <v>0</v>
          </cell>
          <cell r="BE117">
            <v>926000</v>
          </cell>
          <cell r="BF117">
            <v>7227908</v>
          </cell>
          <cell r="BG117">
            <v>2112103</v>
          </cell>
          <cell r="BH117">
            <v>6180705</v>
          </cell>
          <cell r="BI117">
            <v>0</v>
          </cell>
          <cell r="BJ117">
            <v>0</v>
          </cell>
          <cell r="BK117">
            <v>0</v>
          </cell>
          <cell r="BL117">
            <v>0</v>
          </cell>
          <cell r="BM117">
            <v>6146856</v>
          </cell>
          <cell r="BN117" t="b">
            <v>1</v>
          </cell>
          <cell r="BO117">
            <v>33849</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F117">
            <v>0</v>
          </cell>
          <cell r="CG117">
            <v>0</v>
          </cell>
          <cell r="CH117" t="str">
            <v>DECEMBRIE</v>
          </cell>
          <cell r="CI117" t="str">
            <v>IA</v>
          </cell>
          <cell r="CJ117">
            <v>0</v>
          </cell>
          <cell r="CK117" t="b">
            <v>0</v>
          </cell>
          <cell r="CL117">
            <v>0</v>
          </cell>
          <cell r="CM117">
            <v>0</v>
          </cell>
          <cell r="CN117">
            <v>0</v>
          </cell>
          <cell r="CO117">
            <v>0</v>
          </cell>
          <cell r="CP117" t="str">
            <v>N</v>
          </cell>
          <cell r="CQ117" t="str">
            <v>N</v>
          </cell>
          <cell r="CR117" t="b">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t="b">
            <v>0</v>
          </cell>
          <cell r="DO117" t="b">
            <v>0</v>
          </cell>
          <cell r="DP117" t="b">
            <v>0</v>
          </cell>
          <cell r="DQ117" t="b">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t="b">
            <v>0</v>
          </cell>
          <cell r="ET117">
            <v>0</v>
          </cell>
          <cell r="EU117">
            <v>0</v>
          </cell>
          <cell r="EV117">
            <v>0</v>
          </cell>
        </row>
        <row r="118">
          <cell r="A118">
            <v>147</v>
          </cell>
          <cell r="B118" t="str">
            <v>2750709020047</v>
          </cell>
          <cell r="C118" t="str">
            <v>ESTE</v>
          </cell>
          <cell r="D118" t="str">
            <v>PURZA LUCRETIA-TEODORA</v>
          </cell>
          <cell r="E118" t="str">
            <v>PURZA</v>
          </cell>
          <cell r="F118" t="str">
            <v>LUCRETIA-TEODORA</v>
          </cell>
          <cell r="G118" t="str">
            <v>inspector</v>
          </cell>
          <cell r="H118">
            <v>0</v>
          </cell>
          <cell r="I118">
            <v>2146000</v>
          </cell>
          <cell r="J118">
            <v>2146000</v>
          </cell>
          <cell r="K118">
            <v>2146000</v>
          </cell>
          <cell r="L118">
            <v>0</v>
          </cell>
          <cell r="M118">
            <v>0</v>
          </cell>
          <cell r="N118">
            <v>0</v>
          </cell>
          <cell r="O118">
            <v>0</v>
          </cell>
          <cell r="P118">
            <v>0</v>
          </cell>
          <cell r="Q118">
            <v>144</v>
          </cell>
          <cell r="R118">
            <v>144</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1549143</v>
          </cell>
          <cell r="AM118">
            <v>0</v>
          </cell>
          <cell r="AN118">
            <v>0</v>
          </cell>
          <cell r="AO118" t="b">
            <v>0</v>
          </cell>
          <cell r="AP118">
            <v>0</v>
          </cell>
          <cell r="AQ118">
            <v>0</v>
          </cell>
          <cell r="AR118">
            <v>3500000</v>
          </cell>
          <cell r="AS118">
            <v>0</v>
          </cell>
          <cell r="AT118">
            <v>0</v>
          </cell>
          <cell r="AU118">
            <v>107300</v>
          </cell>
          <cell r="AV118">
            <v>21460</v>
          </cell>
          <cell r="AW118">
            <v>7195143</v>
          </cell>
          <cell r="AX118">
            <v>503660</v>
          </cell>
          <cell r="AY118">
            <v>0</v>
          </cell>
          <cell r="AZ118">
            <v>138900</v>
          </cell>
          <cell r="BA118">
            <v>6423823</v>
          </cell>
          <cell r="BB118">
            <v>926000</v>
          </cell>
          <cell r="BC118">
            <v>1</v>
          </cell>
          <cell r="BD118">
            <v>0</v>
          </cell>
          <cell r="BE118">
            <v>926000</v>
          </cell>
          <cell r="BF118">
            <v>5497823</v>
          </cell>
          <cell r="BG118">
            <v>1437300</v>
          </cell>
          <cell r="BH118">
            <v>5125423</v>
          </cell>
          <cell r="BI118">
            <v>0</v>
          </cell>
          <cell r="BJ118">
            <v>0</v>
          </cell>
          <cell r="BK118">
            <v>0</v>
          </cell>
          <cell r="BL118">
            <v>0</v>
          </cell>
          <cell r="BM118">
            <v>5103963</v>
          </cell>
          <cell r="BN118" t="b">
            <v>1</v>
          </cell>
          <cell r="BO118">
            <v>21460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F118">
            <v>0</v>
          </cell>
          <cell r="CG118">
            <v>0</v>
          </cell>
          <cell r="CH118" t="str">
            <v>DECEMBRIE</v>
          </cell>
          <cell r="CI118" t="str">
            <v>I</v>
          </cell>
          <cell r="CJ118">
            <v>0</v>
          </cell>
          <cell r="CK118" t="b">
            <v>0</v>
          </cell>
          <cell r="CL118">
            <v>0</v>
          </cell>
          <cell r="CM118">
            <v>0</v>
          </cell>
          <cell r="CN118">
            <v>0</v>
          </cell>
          <cell r="CO118">
            <v>0</v>
          </cell>
          <cell r="CP118" t="str">
            <v>N</v>
          </cell>
          <cell r="CQ118" t="str">
            <v>N</v>
          </cell>
          <cell r="CR118" t="b">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t="b">
            <v>0</v>
          </cell>
          <cell r="DO118" t="b">
            <v>0</v>
          </cell>
          <cell r="DP118" t="b">
            <v>0</v>
          </cell>
          <cell r="DQ118" t="b">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t="b">
            <v>0</v>
          </cell>
          <cell r="ET118">
            <v>0</v>
          </cell>
          <cell r="EU118">
            <v>0</v>
          </cell>
          <cell r="EV118">
            <v>0</v>
          </cell>
        </row>
        <row r="119">
          <cell r="A119">
            <v>161</v>
          </cell>
          <cell r="B119" t="str">
            <v>1760430020036</v>
          </cell>
          <cell r="C119" t="str">
            <v>ESTE</v>
          </cell>
          <cell r="D119" t="str">
            <v>PURCIL-SAUR EUGEN</v>
          </cell>
          <cell r="E119" t="str">
            <v>PURCIL-SAUR</v>
          </cell>
          <cell r="F119" t="str">
            <v>EUGEN</v>
          </cell>
          <cell r="G119" t="str">
            <v>referent</v>
          </cell>
          <cell r="H119">
            <v>0</v>
          </cell>
          <cell r="I119">
            <v>1000000</v>
          </cell>
          <cell r="J119">
            <v>1000000</v>
          </cell>
          <cell r="K119">
            <v>1000000</v>
          </cell>
          <cell r="L119">
            <v>0</v>
          </cell>
          <cell r="M119">
            <v>0</v>
          </cell>
          <cell r="N119">
            <v>0</v>
          </cell>
          <cell r="O119">
            <v>0</v>
          </cell>
          <cell r="P119">
            <v>0</v>
          </cell>
          <cell r="Q119">
            <v>144</v>
          </cell>
          <cell r="R119">
            <v>144</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439922</v>
          </cell>
          <cell r="AM119">
            <v>0</v>
          </cell>
          <cell r="AN119">
            <v>0</v>
          </cell>
          <cell r="AO119" t="b">
            <v>0</v>
          </cell>
          <cell r="AP119">
            <v>0</v>
          </cell>
          <cell r="AQ119">
            <v>0</v>
          </cell>
          <cell r="AR119">
            <v>3500000</v>
          </cell>
          <cell r="AS119">
            <v>0</v>
          </cell>
          <cell r="AT119">
            <v>0</v>
          </cell>
          <cell r="AU119">
            <v>50000</v>
          </cell>
          <cell r="AV119">
            <v>10000</v>
          </cell>
          <cell r="AW119">
            <v>4939922</v>
          </cell>
          <cell r="AX119">
            <v>345795</v>
          </cell>
          <cell r="AY119">
            <v>0</v>
          </cell>
          <cell r="AZ119">
            <v>138900</v>
          </cell>
          <cell r="BA119">
            <v>4395227</v>
          </cell>
          <cell r="BB119">
            <v>926000</v>
          </cell>
          <cell r="BC119">
            <v>1</v>
          </cell>
          <cell r="BD119">
            <v>0</v>
          </cell>
          <cell r="BE119">
            <v>926000</v>
          </cell>
          <cell r="BF119">
            <v>3469227</v>
          </cell>
          <cell r="BG119">
            <v>788184</v>
          </cell>
          <cell r="BH119">
            <v>3745943</v>
          </cell>
          <cell r="BI119">
            <v>0</v>
          </cell>
          <cell r="BJ119">
            <v>0</v>
          </cell>
          <cell r="BK119">
            <v>0</v>
          </cell>
          <cell r="BL119">
            <v>0</v>
          </cell>
          <cell r="BM119">
            <v>3735943</v>
          </cell>
          <cell r="BN119" t="b">
            <v>1</v>
          </cell>
          <cell r="BO119">
            <v>10000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F119">
            <v>0</v>
          </cell>
          <cell r="CG119">
            <v>0</v>
          </cell>
          <cell r="CH119" t="str">
            <v>DECEMBRIE</v>
          </cell>
          <cell r="CI119" t="str">
            <v>D</v>
          </cell>
          <cell r="CJ119">
            <v>0</v>
          </cell>
          <cell r="CK119" t="b">
            <v>0</v>
          </cell>
          <cell r="CL119">
            <v>0</v>
          </cell>
          <cell r="CM119">
            <v>0</v>
          </cell>
          <cell r="CN119">
            <v>0</v>
          </cell>
          <cell r="CO119">
            <v>0</v>
          </cell>
          <cell r="CP119" t="str">
            <v>N</v>
          </cell>
          <cell r="CQ119" t="str">
            <v>N</v>
          </cell>
          <cell r="CR119" t="b">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t="b">
            <v>0</v>
          </cell>
          <cell r="DO119" t="b">
            <v>0</v>
          </cell>
          <cell r="DP119" t="b">
            <v>0</v>
          </cell>
          <cell r="DQ119" t="b">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t="b">
            <v>0</v>
          </cell>
          <cell r="ET119">
            <v>0</v>
          </cell>
          <cell r="EU119">
            <v>0</v>
          </cell>
          <cell r="EV119">
            <v>0</v>
          </cell>
        </row>
        <row r="120">
          <cell r="A120">
            <v>156</v>
          </cell>
          <cell r="B120" t="str">
            <v>2681214020058</v>
          </cell>
          <cell r="C120" t="str">
            <v>ESTE</v>
          </cell>
          <cell r="D120" t="str">
            <v>SERENDAN MARGARETA</v>
          </cell>
          <cell r="E120" t="str">
            <v>SERENDAN</v>
          </cell>
          <cell r="F120" t="str">
            <v>MARGARETA-MAGDALENA</v>
          </cell>
          <cell r="G120" t="str">
            <v>referent</v>
          </cell>
          <cell r="H120">
            <v>0</v>
          </cell>
          <cell r="I120">
            <v>2284600</v>
          </cell>
          <cell r="J120">
            <v>2284600</v>
          </cell>
          <cell r="K120">
            <v>1649989</v>
          </cell>
          <cell r="L120">
            <v>0</v>
          </cell>
          <cell r="M120">
            <v>0</v>
          </cell>
          <cell r="N120">
            <v>0</v>
          </cell>
          <cell r="O120">
            <v>0</v>
          </cell>
          <cell r="P120">
            <v>0</v>
          </cell>
          <cell r="Q120">
            <v>144</v>
          </cell>
          <cell r="R120">
            <v>104</v>
          </cell>
          <cell r="S120">
            <v>0</v>
          </cell>
          <cell r="T120">
            <v>0</v>
          </cell>
          <cell r="U120">
            <v>0</v>
          </cell>
          <cell r="V120">
            <v>0</v>
          </cell>
          <cell r="W120">
            <v>0</v>
          </cell>
          <cell r="X120">
            <v>0</v>
          </cell>
          <cell r="Y120">
            <v>0</v>
          </cell>
          <cell r="Z120">
            <v>15</v>
          </cell>
          <cell r="AA120">
            <v>247498</v>
          </cell>
          <cell r="AB120">
            <v>342690</v>
          </cell>
          <cell r="AC120">
            <v>0</v>
          </cell>
          <cell r="AD120">
            <v>0</v>
          </cell>
          <cell r="AE120">
            <v>0</v>
          </cell>
          <cell r="AF120">
            <v>0</v>
          </cell>
          <cell r="AG120">
            <v>0</v>
          </cell>
          <cell r="AH120">
            <v>0</v>
          </cell>
          <cell r="AI120">
            <v>40</v>
          </cell>
          <cell r="AJ120">
            <v>729803</v>
          </cell>
          <cell r="AK120">
            <v>0</v>
          </cell>
          <cell r="AL120">
            <v>1703874</v>
          </cell>
          <cell r="AM120">
            <v>0</v>
          </cell>
          <cell r="AN120">
            <v>0</v>
          </cell>
          <cell r="AO120" t="b">
            <v>0</v>
          </cell>
          <cell r="AP120">
            <v>0</v>
          </cell>
          <cell r="AQ120">
            <v>0</v>
          </cell>
          <cell r="AR120">
            <v>3500000</v>
          </cell>
          <cell r="AS120">
            <v>0</v>
          </cell>
          <cell r="AT120">
            <v>0</v>
          </cell>
          <cell r="AU120">
            <v>131364</v>
          </cell>
          <cell r="AV120">
            <v>22846</v>
          </cell>
          <cell r="AW120">
            <v>7831164</v>
          </cell>
          <cell r="AX120">
            <v>548181</v>
          </cell>
          <cell r="AY120">
            <v>0</v>
          </cell>
          <cell r="AZ120">
            <v>138900</v>
          </cell>
          <cell r="BA120">
            <v>6989873</v>
          </cell>
          <cell r="BB120">
            <v>926000</v>
          </cell>
          <cell r="BC120">
            <v>1.2</v>
          </cell>
          <cell r="BD120">
            <v>185200</v>
          </cell>
          <cell r="BE120">
            <v>1111200</v>
          </cell>
          <cell r="BF120">
            <v>5878673</v>
          </cell>
          <cell r="BG120">
            <v>1572409</v>
          </cell>
          <cell r="BH120">
            <v>5556364</v>
          </cell>
          <cell r="BI120">
            <v>0</v>
          </cell>
          <cell r="BJ120">
            <v>0</v>
          </cell>
          <cell r="BK120">
            <v>0</v>
          </cell>
          <cell r="BL120">
            <v>0</v>
          </cell>
          <cell r="BM120">
            <v>5556364</v>
          </cell>
          <cell r="BN120" t="b">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F120">
            <v>0</v>
          </cell>
          <cell r="CG120">
            <v>0</v>
          </cell>
          <cell r="CH120" t="str">
            <v>DECEMBRIE</v>
          </cell>
          <cell r="CI120" t="str">
            <v>I</v>
          </cell>
          <cell r="CJ120">
            <v>0</v>
          </cell>
          <cell r="CK120" t="b">
            <v>0</v>
          </cell>
          <cell r="CL120">
            <v>0</v>
          </cell>
          <cell r="CM120">
            <v>0</v>
          </cell>
          <cell r="CN120">
            <v>0</v>
          </cell>
          <cell r="CO120">
            <v>0</v>
          </cell>
          <cell r="CP120" t="str">
            <v>N</v>
          </cell>
          <cell r="CQ120" t="str">
            <v>N</v>
          </cell>
          <cell r="CR120" t="b">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t="b">
            <v>0</v>
          </cell>
          <cell r="DO120" t="b">
            <v>0</v>
          </cell>
          <cell r="DP120" t="b">
            <v>0</v>
          </cell>
          <cell r="DQ120" t="b">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t="b">
            <v>0</v>
          </cell>
          <cell r="ET120">
            <v>0</v>
          </cell>
          <cell r="EU120">
            <v>0</v>
          </cell>
          <cell r="EV120">
            <v>0</v>
          </cell>
        </row>
        <row r="121">
          <cell r="A121">
            <v>163</v>
          </cell>
          <cell r="B121" t="str">
            <v>2560304020028</v>
          </cell>
          <cell r="C121" t="str">
            <v>ESTE</v>
          </cell>
          <cell r="D121" t="str">
            <v>COCIUBA ANA-FLORICA</v>
          </cell>
          <cell r="E121" t="str">
            <v>COCIUBA</v>
          </cell>
          <cell r="F121" t="str">
            <v>ANA-FLORICA</v>
          </cell>
          <cell r="G121" t="str">
            <v>ingrijitoare</v>
          </cell>
          <cell r="H121">
            <v>0</v>
          </cell>
          <cell r="I121">
            <v>1422333</v>
          </cell>
          <cell r="J121">
            <v>1422333</v>
          </cell>
          <cell r="K121">
            <v>1422333</v>
          </cell>
          <cell r="L121">
            <v>0</v>
          </cell>
          <cell r="M121">
            <v>0</v>
          </cell>
          <cell r="N121">
            <v>0</v>
          </cell>
          <cell r="O121">
            <v>0</v>
          </cell>
          <cell r="P121">
            <v>0</v>
          </cell>
          <cell r="Q121">
            <v>144</v>
          </cell>
          <cell r="R121">
            <v>144</v>
          </cell>
          <cell r="S121">
            <v>0</v>
          </cell>
          <cell r="T121">
            <v>0</v>
          </cell>
          <cell r="U121">
            <v>0</v>
          </cell>
          <cell r="V121">
            <v>0</v>
          </cell>
          <cell r="W121">
            <v>0</v>
          </cell>
          <cell r="X121">
            <v>0</v>
          </cell>
          <cell r="Y121">
            <v>0</v>
          </cell>
          <cell r="Z121">
            <v>20</v>
          </cell>
          <cell r="AA121">
            <v>284467</v>
          </cell>
          <cell r="AB121">
            <v>284467</v>
          </cell>
          <cell r="AC121">
            <v>0</v>
          </cell>
          <cell r="AD121">
            <v>0</v>
          </cell>
          <cell r="AE121">
            <v>0</v>
          </cell>
          <cell r="AF121">
            <v>0</v>
          </cell>
          <cell r="AG121">
            <v>0</v>
          </cell>
          <cell r="AH121">
            <v>0</v>
          </cell>
          <cell r="AI121">
            <v>0</v>
          </cell>
          <cell r="AJ121">
            <v>0</v>
          </cell>
          <cell r="AK121">
            <v>0</v>
          </cell>
          <cell r="AL121">
            <v>739080</v>
          </cell>
          <cell r="AM121">
            <v>0</v>
          </cell>
          <cell r="AN121">
            <v>0</v>
          </cell>
          <cell r="AO121" t="b">
            <v>0</v>
          </cell>
          <cell r="AP121">
            <v>0</v>
          </cell>
          <cell r="AQ121">
            <v>0</v>
          </cell>
          <cell r="AR121">
            <v>3500000</v>
          </cell>
          <cell r="AS121">
            <v>0</v>
          </cell>
          <cell r="AT121">
            <v>0</v>
          </cell>
          <cell r="AU121">
            <v>85340</v>
          </cell>
          <cell r="AV121">
            <v>14223</v>
          </cell>
          <cell r="AW121">
            <v>5945880</v>
          </cell>
          <cell r="AX121">
            <v>416212</v>
          </cell>
          <cell r="AY121">
            <v>0</v>
          </cell>
          <cell r="AZ121">
            <v>138900</v>
          </cell>
          <cell r="BA121">
            <v>5291205</v>
          </cell>
          <cell r="BB121">
            <v>926000</v>
          </cell>
          <cell r="BC121">
            <v>1</v>
          </cell>
          <cell r="BD121">
            <v>0</v>
          </cell>
          <cell r="BE121">
            <v>926000</v>
          </cell>
          <cell r="BF121">
            <v>4365205</v>
          </cell>
          <cell r="BG121">
            <v>1052210</v>
          </cell>
          <cell r="BH121">
            <v>4377895</v>
          </cell>
          <cell r="BI121">
            <v>0</v>
          </cell>
          <cell r="BJ121">
            <v>0</v>
          </cell>
          <cell r="BK121">
            <v>0</v>
          </cell>
          <cell r="BL121">
            <v>0</v>
          </cell>
          <cell r="BM121">
            <v>4363672</v>
          </cell>
          <cell r="BN121" t="b">
            <v>1</v>
          </cell>
          <cell r="BO121">
            <v>14223</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F121">
            <v>0</v>
          </cell>
          <cell r="CG121">
            <v>0</v>
          </cell>
          <cell r="CH121" t="str">
            <v>DECEMBRIE</v>
          </cell>
          <cell r="CI121" t="str">
            <v>I</v>
          </cell>
          <cell r="CJ121">
            <v>0</v>
          </cell>
          <cell r="CK121" t="b">
            <v>0</v>
          </cell>
          <cell r="CL121">
            <v>0</v>
          </cell>
          <cell r="CM121">
            <v>0</v>
          </cell>
          <cell r="CN121">
            <v>0</v>
          </cell>
          <cell r="CO121">
            <v>0</v>
          </cell>
          <cell r="CP121" t="str">
            <v>N</v>
          </cell>
          <cell r="CQ121" t="str">
            <v>N</v>
          </cell>
          <cell r="CR121" t="b">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t="b">
            <v>0</v>
          </cell>
          <cell r="DO121" t="b">
            <v>0</v>
          </cell>
          <cell r="DP121" t="b">
            <v>0</v>
          </cell>
          <cell r="DQ121" t="b">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t="b">
            <v>0</v>
          </cell>
          <cell r="ET121">
            <v>0</v>
          </cell>
          <cell r="EU121">
            <v>0</v>
          </cell>
          <cell r="EV121">
            <v>0</v>
          </cell>
        </row>
        <row r="122">
          <cell r="A122">
            <v>168</v>
          </cell>
          <cell r="B122" t="str">
            <v>2780422020082</v>
          </cell>
          <cell r="C122" t="str">
            <v>ESTE</v>
          </cell>
          <cell r="D122" t="str">
            <v>BRAN MONICA</v>
          </cell>
          <cell r="E122" t="str">
            <v>BRAN</v>
          </cell>
          <cell r="F122" t="str">
            <v>MONICA-GINA</v>
          </cell>
          <cell r="G122" t="str">
            <v>muncitor</v>
          </cell>
          <cell r="H122">
            <v>0</v>
          </cell>
          <cell r="I122">
            <v>1959800</v>
          </cell>
          <cell r="J122">
            <v>1959800</v>
          </cell>
          <cell r="K122">
            <v>1959800</v>
          </cell>
          <cell r="L122">
            <v>0</v>
          </cell>
          <cell r="M122">
            <v>0</v>
          </cell>
          <cell r="N122">
            <v>0</v>
          </cell>
          <cell r="O122">
            <v>0</v>
          </cell>
          <cell r="P122">
            <v>0</v>
          </cell>
          <cell r="Q122">
            <v>144</v>
          </cell>
          <cell r="R122">
            <v>144</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988772</v>
          </cell>
          <cell r="AM122">
            <v>0</v>
          </cell>
          <cell r="AN122">
            <v>0</v>
          </cell>
          <cell r="AO122" t="b">
            <v>0</v>
          </cell>
          <cell r="AP122">
            <v>0</v>
          </cell>
          <cell r="AQ122">
            <v>0</v>
          </cell>
          <cell r="AR122">
            <v>3500000</v>
          </cell>
          <cell r="AS122">
            <v>0</v>
          </cell>
          <cell r="AT122">
            <v>0</v>
          </cell>
          <cell r="AU122">
            <v>97990</v>
          </cell>
          <cell r="AV122">
            <v>19598</v>
          </cell>
          <cell r="AW122">
            <v>6448572</v>
          </cell>
          <cell r="AX122">
            <v>451400</v>
          </cell>
          <cell r="AY122">
            <v>0</v>
          </cell>
          <cell r="AZ122">
            <v>138900</v>
          </cell>
          <cell r="BA122">
            <v>5740684</v>
          </cell>
          <cell r="BB122">
            <v>926000</v>
          </cell>
          <cell r="BC122">
            <v>1</v>
          </cell>
          <cell r="BD122">
            <v>0</v>
          </cell>
          <cell r="BE122">
            <v>926000</v>
          </cell>
          <cell r="BF122">
            <v>4814684</v>
          </cell>
          <cell r="BG122">
            <v>1205033</v>
          </cell>
          <cell r="BH122">
            <v>4674551</v>
          </cell>
          <cell r="BI122">
            <v>0</v>
          </cell>
          <cell r="BJ122">
            <v>0</v>
          </cell>
          <cell r="BK122">
            <v>0</v>
          </cell>
          <cell r="BL122">
            <v>0</v>
          </cell>
          <cell r="BM122">
            <v>4654953</v>
          </cell>
          <cell r="BN122" t="b">
            <v>1</v>
          </cell>
          <cell r="BO122">
            <v>19598</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F122">
            <v>0</v>
          </cell>
          <cell r="CG122">
            <v>0</v>
          </cell>
          <cell r="CH122" t="str">
            <v>DECEMBRIE</v>
          </cell>
          <cell r="CI122" t="str">
            <v>I</v>
          </cell>
          <cell r="CJ122">
            <v>0</v>
          </cell>
          <cell r="CK122" t="b">
            <v>0</v>
          </cell>
          <cell r="CL122">
            <v>0</v>
          </cell>
          <cell r="CM122">
            <v>0</v>
          </cell>
          <cell r="CN122">
            <v>0</v>
          </cell>
          <cell r="CO122">
            <v>0</v>
          </cell>
          <cell r="CP122" t="str">
            <v>N</v>
          </cell>
          <cell r="CQ122" t="str">
            <v>N</v>
          </cell>
          <cell r="CR122" t="b">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t="b">
            <v>0</v>
          </cell>
          <cell r="DO122" t="b">
            <v>0</v>
          </cell>
          <cell r="DP122" t="b">
            <v>0</v>
          </cell>
          <cell r="DQ122" t="b">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t="b">
            <v>0</v>
          </cell>
          <cell r="ET122">
            <v>0</v>
          </cell>
          <cell r="EU122">
            <v>0</v>
          </cell>
          <cell r="EV122">
            <v>0</v>
          </cell>
        </row>
        <row r="123">
          <cell r="A123">
            <v>146</v>
          </cell>
          <cell r="B123" t="str">
            <v>2750117253199</v>
          </cell>
          <cell r="C123" t="str">
            <v>ESTE</v>
          </cell>
          <cell r="D123" t="str">
            <v>POPA VIORICA</v>
          </cell>
          <cell r="E123" t="str">
            <v>POPA</v>
          </cell>
          <cell r="F123" t="str">
            <v>VIORICA</v>
          </cell>
          <cell r="G123" t="str">
            <v>inspector</v>
          </cell>
          <cell r="H123">
            <v>0</v>
          </cell>
          <cell r="I123">
            <v>2007400</v>
          </cell>
          <cell r="J123">
            <v>2007400</v>
          </cell>
          <cell r="K123">
            <v>2007400</v>
          </cell>
          <cell r="L123">
            <v>0</v>
          </cell>
          <cell r="M123">
            <v>0</v>
          </cell>
          <cell r="N123">
            <v>0</v>
          </cell>
          <cell r="O123">
            <v>0</v>
          </cell>
          <cell r="P123">
            <v>0</v>
          </cell>
          <cell r="Q123">
            <v>144</v>
          </cell>
          <cell r="R123">
            <v>144</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691955</v>
          </cell>
          <cell r="AM123">
            <v>0</v>
          </cell>
          <cell r="AN123">
            <v>0</v>
          </cell>
          <cell r="AO123" t="b">
            <v>0</v>
          </cell>
          <cell r="AP123">
            <v>0</v>
          </cell>
          <cell r="AQ123">
            <v>0</v>
          </cell>
          <cell r="AR123">
            <v>3500000</v>
          </cell>
          <cell r="AS123">
            <v>0</v>
          </cell>
          <cell r="AT123">
            <v>0</v>
          </cell>
          <cell r="AU123">
            <v>100370</v>
          </cell>
          <cell r="AV123">
            <v>20074</v>
          </cell>
          <cell r="AW123">
            <v>6199355</v>
          </cell>
          <cell r="AX123">
            <v>433955</v>
          </cell>
          <cell r="AY123">
            <v>0</v>
          </cell>
          <cell r="AZ123">
            <v>138900</v>
          </cell>
          <cell r="BA123">
            <v>5506056</v>
          </cell>
          <cell r="BB123">
            <v>926000</v>
          </cell>
          <cell r="BC123">
            <v>1</v>
          </cell>
          <cell r="BD123">
            <v>0</v>
          </cell>
          <cell r="BE123">
            <v>926000</v>
          </cell>
          <cell r="BF123">
            <v>4580056</v>
          </cell>
          <cell r="BG123">
            <v>1125259</v>
          </cell>
          <cell r="BH123">
            <v>4519697</v>
          </cell>
          <cell r="BI123">
            <v>0</v>
          </cell>
          <cell r="BJ123">
            <v>0</v>
          </cell>
          <cell r="BK123">
            <v>0</v>
          </cell>
          <cell r="BL123">
            <v>0</v>
          </cell>
          <cell r="BM123">
            <v>4499623</v>
          </cell>
          <cell r="BN123" t="b">
            <v>1</v>
          </cell>
          <cell r="BO123">
            <v>20074</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F123">
            <v>0</v>
          </cell>
          <cell r="CG123">
            <v>0</v>
          </cell>
          <cell r="CH123" t="str">
            <v>DECEMBRIE</v>
          </cell>
          <cell r="CI123" t="str">
            <v>I</v>
          </cell>
          <cell r="CJ123">
            <v>0</v>
          </cell>
          <cell r="CK123" t="b">
            <v>0</v>
          </cell>
          <cell r="CL123">
            <v>0</v>
          </cell>
          <cell r="CM123">
            <v>0</v>
          </cell>
          <cell r="CN123">
            <v>0</v>
          </cell>
          <cell r="CO123">
            <v>0</v>
          </cell>
          <cell r="CP123" t="str">
            <v>N</v>
          </cell>
          <cell r="CQ123" t="str">
            <v>N</v>
          </cell>
          <cell r="CR123" t="b">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t="b">
            <v>0</v>
          </cell>
          <cell r="DO123" t="b">
            <v>0</v>
          </cell>
          <cell r="DP123" t="b">
            <v>0</v>
          </cell>
          <cell r="DQ123" t="b">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t="b">
            <v>0</v>
          </cell>
          <cell r="ET123">
            <v>0</v>
          </cell>
          <cell r="EU123">
            <v>0</v>
          </cell>
          <cell r="EV123">
            <v>0</v>
          </cell>
        </row>
        <row r="124">
          <cell r="A124">
            <v>165</v>
          </cell>
          <cell r="B124" t="str">
            <v>2560126020078</v>
          </cell>
          <cell r="C124" t="str">
            <v>ESTE</v>
          </cell>
          <cell r="D124" t="str">
            <v>PAPP ROZALIA</v>
          </cell>
          <cell r="E124" t="str">
            <v>PAPP</v>
          </cell>
          <cell r="F124" t="str">
            <v>ROZALIA</v>
          </cell>
          <cell r="G124" t="str">
            <v>ingrijitoare</v>
          </cell>
          <cell r="H124">
            <v>0</v>
          </cell>
          <cell r="I124">
            <v>1396600</v>
          </cell>
          <cell r="J124">
            <v>1396600</v>
          </cell>
          <cell r="K124">
            <v>465533</v>
          </cell>
          <cell r="L124">
            <v>0</v>
          </cell>
          <cell r="M124">
            <v>0</v>
          </cell>
          <cell r="N124">
            <v>0</v>
          </cell>
          <cell r="O124">
            <v>0</v>
          </cell>
          <cell r="P124">
            <v>0</v>
          </cell>
          <cell r="Q124">
            <v>144</v>
          </cell>
          <cell r="R124">
            <v>48</v>
          </cell>
          <cell r="S124">
            <v>0</v>
          </cell>
          <cell r="T124">
            <v>0</v>
          </cell>
          <cell r="U124">
            <v>0</v>
          </cell>
          <cell r="V124">
            <v>0</v>
          </cell>
          <cell r="W124">
            <v>0</v>
          </cell>
          <cell r="X124">
            <v>0</v>
          </cell>
          <cell r="Y124">
            <v>0</v>
          </cell>
          <cell r="Z124">
            <v>25</v>
          </cell>
          <cell r="AA124">
            <v>116383</v>
          </cell>
          <cell r="AB124">
            <v>349150</v>
          </cell>
          <cell r="AC124">
            <v>0</v>
          </cell>
          <cell r="AD124">
            <v>0</v>
          </cell>
          <cell r="AE124">
            <v>0</v>
          </cell>
          <cell r="AF124">
            <v>0</v>
          </cell>
          <cell r="AG124">
            <v>0</v>
          </cell>
          <cell r="AH124">
            <v>0</v>
          </cell>
          <cell r="AI124">
            <v>96</v>
          </cell>
          <cell r="AJ124">
            <v>1163833</v>
          </cell>
          <cell r="AK124">
            <v>0</v>
          </cell>
          <cell r="AL124">
            <v>692735</v>
          </cell>
          <cell r="AM124">
            <v>0</v>
          </cell>
          <cell r="AN124">
            <v>0</v>
          </cell>
          <cell r="AO124" t="b">
            <v>0</v>
          </cell>
          <cell r="AP124">
            <v>0</v>
          </cell>
          <cell r="AQ124">
            <v>0</v>
          </cell>
          <cell r="AR124">
            <v>3500000</v>
          </cell>
          <cell r="AS124">
            <v>0</v>
          </cell>
          <cell r="AT124">
            <v>0</v>
          </cell>
          <cell r="AU124">
            <v>87288</v>
          </cell>
          <cell r="AV124">
            <v>13966</v>
          </cell>
          <cell r="AW124">
            <v>5938484</v>
          </cell>
          <cell r="AX124">
            <v>415694</v>
          </cell>
          <cell r="AY124">
            <v>0</v>
          </cell>
          <cell r="AZ124">
            <v>138900</v>
          </cell>
          <cell r="BA124">
            <v>5282636</v>
          </cell>
          <cell r="BB124">
            <v>926000</v>
          </cell>
          <cell r="BC124">
            <v>1</v>
          </cell>
          <cell r="BD124">
            <v>0</v>
          </cell>
          <cell r="BE124">
            <v>926000</v>
          </cell>
          <cell r="BF124">
            <v>4356636</v>
          </cell>
          <cell r="BG124">
            <v>1049296</v>
          </cell>
          <cell r="BH124">
            <v>4372240</v>
          </cell>
          <cell r="BI124">
            <v>0</v>
          </cell>
          <cell r="BJ124">
            <v>0</v>
          </cell>
          <cell r="BK124">
            <v>0</v>
          </cell>
          <cell r="BL124">
            <v>0</v>
          </cell>
          <cell r="BM124">
            <v>4358274</v>
          </cell>
          <cell r="BN124" t="b">
            <v>1</v>
          </cell>
          <cell r="BO124">
            <v>13966</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F124">
            <v>0</v>
          </cell>
          <cell r="CG124">
            <v>0</v>
          </cell>
          <cell r="CH124" t="str">
            <v>DECEMBRIE</v>
          </cell>
          <cell r="CI124" t="str">
            <v>I</v>
          </cell>
          <cell r="CJ124">
            <v>0</v>
          </cell>
          <cell r="CK124" t="b">
            <v>0</v>
          </cell>
          <cell r="CL124">
            <v>0</v>
          </cell>
          <cell r="CM124">
            <v>0</v>
          </cell>
          <cell r="CN124">
            <v>0</v>
          </cell>
          <cell r="CO124">
            <v>0</v>
          </cell>
          <cell r="CP124" t="str">
            <v>N</v>
          </cell>
          <cell r="CQ124" t="str">
            <v>N</v>
          </cell>
          <cell r="CR124" t="b">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t="b">
            <v>0</v>
          </cell>
          <cell r="DO124" t="b">
            <v>0</v>
          </cell>
          <cell r="DP124" t="b">
            <v>0</v>
          </cell>
          <cell r="DQ124" t="b">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t="b">
            <v>0</v>
          </cell>
          <cell r="ET124">
            <v>0</v>
          </cell>
          <cell r="EU124">
            <v>0</v>
          </cell>
          <cell r="EV124">
            <v>0</v>
          </cell>
        </row>
        <row r="125">
          <cell r="A125">
            <v>187</v>
          </cell>
          <cell r="B125" t="str">
            <v>1520823020070</v>
          </cell>
          <cell r="C125" t="str">
            <v>ESTE</v>
          </cell>
          <cell r="D125" t="str">
            <v>TAMAS PETRU</v>
          </cell>
          <cell r="E125" t="str">
            <v>TAMAS</v>
          </cell>
          <cell r="F125" t="str">
            <v>PETRU</v>
          </cell>
          <cell r="G125" t="str">
            <v>director</v>
          </cell>
          <cell r="H125">
            <v>0</v>
          </cell>
          <cell r="I125">
            <v>3905000</v>
          </cell>
          <cell r="J125">
            <v>6919497</v>
          </cell>
          <cell r="K125">
            <v>6919497</v>
          </cell>
          <cell r="L125">
            <v>2111954</v>
          </cell>
          <cell r="M125">
            <v>2111954</v>
          </cell>
          <cell r="N125">
            <v>902543</v>
          </cell>
          <cell r="O125">
            <v>15</v>
          </cell>
          <cell r="P125">
            <v>902543</v>
          </cell>
          <cell r="Q125">
            <v>144</v>
          </cell>
          <cell r="R125">
            <v>144</v>
          </cell>
          <cell r="S125">
            <v>0</v>
          </cell>
          <cell r="T125">
            <v>0</v>
          </cell>
          <cell r="U125">
            <v>0</v>
          </cell>
          <cell r="V125">
            <v>0</v>
          </cell>
          <cell r="W125">
            <v>0</v>
          </cell>
          <cell r="X125">
            <v>0</v>
          </cell>
          <cell r="Y125">
            <v>0</v>
          </cell>
          <cell r="Z125">
            <v>25</v>
          </cell>
          <cell r="AA125">
            <v>1729874</v>
          </cell>
          <cell r="AB125">
            <v>1729874</v>
          </cell>
          <cell r="AC125">
            <v>10</v>
          </cell>
          <cell r="AD125">
            <v>691950</v>
          </cell>
          <cell r="AE125">
            <v>691950</v>
          </cell>
          <cell r="AF125">
            <v>0</v>
          </cell>
          <cell r="AG125">
            <v>0</v>
          </cell>
          <cell r="AH125">
            <v>0</v>
          </cell>
          <cell r="AI125">
            <v>0</v>
          </cell>
          <cell r="AJ125">
            <v>0</v>
          </cell>
          <cell r="AK125">
            <v>0</v>
          </cell>
          <cell r="AL125">
            <v>5751738</v>
          </cell>
          <cell r="AM125">
            <v>0</v>
          </cell>
          <cell r="AN125">
            <v>0</v>
          </cell>
          <cell r="AO125" t="b">
            <v>0</v>
          </cell>
          <cell r="AP125">
            <v>0</v>
          </cell>
          <cell r="AQ125">
            <v>0</v>
          </cell>
          <cell r="AR125">
            <v>3500000</v>
          </cell>
          <cell r="AS125">
            <v>0</v>
          </cell>
          <cell r="AT125">
            <v>0</v>
          </cell>
          <cell r="AU125">
            <v>467066</v>
          </cell>
          <cell r="AV125">
            <v>69195</v>
          </cell>
          <cell r="AW125">
            <v>18593059</v>
          </cell>
          <cell r="AX125">
            <v>1301514</v>
          </cell>
          <cell r="AY125">
            <v>0</v>
          </cell>
          <cell r="AZ125">
            <v>138900</v>
          </cell>
          <cell r="BA125">
            <v>16616384</v>
          </cell>
          <cell r="BB125">
            <v>926000</v>
          </cell>
          <cell r="BC125">
            <v>1.35</v>
          </cell>
          <cell r="BD125">
            <v>324100</v>
          </cell>
          <cell r="BE125">
            <v>1250100</v>
          </cell>
          <cell r="BF125">
            <v>15366284</v>
          </cell>
          <cell r="BG125">
            <v>5367454</v>
          </cell>
          <cell r="BH125">
            <v>11387830</v>
          </cell>
          <cell r="BI125">
            <v>0</v>
          </cell>
          <cell r="BJ125">
            <v>0</v>
          </cell>
          <cell r="BK125">
            <v>0</v>
          </cell>
          <cell r="BL125">
            <v>0</v>
          </cell>
          <cell r="BM125">
            <v>11348780</v>
          </cell>
          <cell r="BN125" t="b">
            <v>1</v>
          </cell>
          <cell r="BO125">
            <v>39050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t="str">
            <v>d</v>
          </cell>
          <cell r="CF125">
            <v>0</v>
          </cell>
          <cell r="CG125">
            <v>0</v>
          </cell>
          <cell r="CH125" t="str">
            <v>DECEMBRIE</v>
          </cell>
          <cell r="CI125" t="str">
            <v>IA</v>
          </cell>
          <cell r="CJ125">
            <v>0</v>
          </cell>
          <cell r="CK125" t="b">
            <v>0</v>
          </cell>
          <cell r="CL125">
            <v>0</v>
          </cell>
          <cell r="CM125">
            <v>0</v>
          </cell>
          <cell r="CN125">
            <v>0</v>
          </cell>
          <cell r="CO125">
            <v>0</v>
          </cell>
          <cell r="CP125" t="str">
            <v>N</v>
          </cell>
          <cell r="CQ125" t="str">
            <v>N</v>
          </cell>
          <cell r="CR125" t="b">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t="b">
            <v>0</v>
          </cell>
          <cell r="DO125" t="b">
            <v>0</v>
          </cell>
          <cell r="DP125" t="b">
            <v>0</v>
          </cell>
          <cell r="DQ125" t="b">
            <v>0</v>
          </cell>
          <cell r="DR125">
            <v>0</v>
          </cell>
          <cell r="DS125">
            <v>0</v>
          </cell>
          <cell r="DT125">
            <v>0</v>
          </cell>
          <cell r="DU125">
            <v>0</v>
          </cell>
          <cell r="DV125">
            <v>0</v>
          </cell>
          <cell r="DW125">
            <v>0</v>
          </cell>
          <cell r="DX125">
            <v>0</v>
          </cell>
          <cell r="DY125">
            <v>0</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0</v>
          </cell>
          <cell r="EO125">
            <v>0</v>
          </cell>
          <cell r="EP125">
            <v>0</v>
          </cell>
          <cell r="EQ125">
            <v>0</v>
          </cell>
          <cell r="ER125">
            <v>0</v>
          </cell>
          <cell r="ES125" t="b">
            <v>0</v>
          </cell>
          <cell r="ET125">
            <v>0</v>
          </cell>
          <cell r="EU125">
            <v>0</v>
          </cell>
          <cell r="EV125">
            <v>0</v>
          </cell>
        </row>
        <row r="126">
          <cell r="A126">
            <v>224</v>
          </cell>
          <cell r="B126" t="str">
            <v>2710723020014</v>
          </cell>
          <cell r="C126" t="str">
            <v>ESTE</v>
          </cell>
          <cell r="D126" t="str">
            <v>BELIN CLAUDIA-MARIANA</v>
          </cell>
          <cell r="E126" t="str">
            <v>BELIN</v>
          </cell>
          <cell r="F126" t="str">
            <v>CLAUDIA-MARIANA</v>
          </cell>
          <cell r="G126" t="str">
            <v>sef serviciu</v>
          </cell>
          <cell r="H126">
            <v>0</v>
          </cell>
          <cell r="I126">
            <v>3905000</v>
          </cell>
          <cell r="J126">
            <v>5680799</v>
          </cell>
          <cell r="K126">
            <v>5680799</v>
          </cell>
          <cell r="L126">
            <v>1034825</v>
          </cell>
          <cell r="M126">
            <v>1034825</v>
          </cell>
          <cell r="N126">
            <v>740974</v>
          </cell>
          <cell r="O126">
            <v>15</v>
          </cell>
          <cell r="P126">
            <v>740974</v>
          </cell>
          <cell r="Q126">
            <v>144</v>
          </cell>
          <cell r="R126">
            <v>144</v>
          </cell>
          <cell r="S126">
            <v>0</v>
          </cell>
          <cell r="T126">
            <v>0</v>
          </cell>
          <cell r="U126">
            <v>0</v>
          </cell>
          <cell r="V126">
            <v>0</v>
          </cell>
          <cell r="W126">
            <v>0</v>
          </cell>
          <cell r="X126">
            <v>0</v>
          </cell>
          <cell r="Y126">
            <v>0</v>
          </cell>
          <cell r="Z126">
            <v>10</v>
          </cell>
          <cell r="AA126">
            <v>568080</v>
          </cell>
          <cell r="AB126">
            <v>568080</v>
          </cell>
          <cell r="AC126">
            <v>10</v>
          </cell>
          <cell r="AD126">
            <v>568080</v>
          </cell>
          <cell r="AE126">
            <v>568080</v>
          </cell>
          <cell r="AF126">
            <v>15</v>
          </cell>
          <cell r="AG126">
            <v>852120</v>
          </cell>
          <cell r="AH126">
            <v>852120</v>
          </cell>
          <cell r="AI126">
            <v>0</v>
          </cell>
          <cell r="AJ126">
            <v>0</v>
          </cell>
          <cell r="AK126">
            <v>0</v>
          </cell>
          <cell r="AL126">
            <v>4867745</v>
          </cell>
          <cell r="AM126">
            <v>0</v>
          </cell>
          <cell r="AN126">
            <v>0</v>
          </cell>
          <cell r="AO126" t="b">
            <v>0</v>
          </cell>
          <cell r="AP126">
            <v>0</v>
          </cell>
          <cell r="AQ126">
            <v>0</v>
          </cell>
          <cell r="AR126">
            <v>3500000</v>
          </cell>
          <cell r="AS126">
            <v>0</v>
          </cell>
          <cell r="AT126">
            <v>0</v>
          </cell>
          <cell r="AU126">
            <v>383454</v>
          </cell>
          <cell r="AV126">
            <v>56808</v>
          </cell>
          <cell r="AW126">
            <v>16036824</v>
          </cell>
          <cell r="AX126">
            <v>1122578</v>
          </cell>
          <cell r="AY126">
            <v>0</v>
          </cell>
          <cell r="AZ126">
            <v>138900</v>
          </cell>
          <cell r="BA126">
            <v>14335084</v>
          </cell>
          <cell r="BB126">
            <v>926000</v>
          </cell>
          <cell r="BC126">
            <v>1</v>
          </cell>
          <cell r="BD126">
            <v>0</v>
          </cell>
          <cell r="BE126">
            <v>926000</v>
          </cell>
          <cell r="BF126">
            <v>13409084</v>
          </cell>
          <cell r="BG126">
            <v>4584574</v>
          </cell>
          <cell r="BH126">
            <v>9889410</v>
          </cell>
          <cell r="BI126">
            <v>0</v>
          </cell>
          <cell r="BJ126">
            <v>0</v>
          </cell>
          <cell r="BK126">
            <v>50000</v>
          </cell>
          <cell r="BL126">
            <v>0</v>
          </cell>
          <cell r="BM126">
            <v>9800360</v>
          </cell>
          <cell r="BN126" t="b">
            <v>1</v>
          </cell>
          <cell r="BO126">
            <v>39050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F126">
            <v>0</v>
          </cell>
          <cell r="CG126">
            <v>0</v>
          </cell>
          <cell r="CH126" t="str">
            <v>DECEMBRIE</v>
          </cell>
          <cell r="CI126" t="str">
            <v>IA</v>
          </cell>
          <cell r="CJ126">
            <v>0</v>
          </cell>
          <cell r="CK126" t="b">
            <v>0</v>
          </cell>
          <cell r="CL126">
            <v>0</v>
          </cell>
          <cell r="CM126">
            <v>0</v>
          </cell>
          <cell r="CN126">
            <v>0</v>
          </cell>
          <cell r="CO126">
            <v>0</v>
          </cell>
          <cell r="CP126" t="str">
            <v>N</v>
          </cell>
          <cell r="CQ126" t="str">
            <v>N</v>
          </cell>
          <cell r="CR126" t="b">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t="b">
            <v>0</v>
          </cell>
          <cell r="DO126" t="b">
            <v>0</v>
          </cell>
          <cell r="DP126" t="b">
            <v>0</v>
          </cell>
          <cell r="DQ126" t="b">
            <v>0</v>
          </cell>
          <cell r="DR126">
            <v>0</v>
          </cell>
          <cell r="DS126">
            <v>0</v>
          </cell>
          <cell r="DT126">
            <v>0</v>
          </cell>
          <cell r="DU126">
            <v>0</v>
          </cell>
          <cell r="DV126">
            <v>0</v>
          </cell>
          <cell r="DW126">
            <v>0</v>
          </cell>
          <cell r="DX126">
            <v>0</v>
          </cell>
          <cell r="DY126">
            <v>0</v>
          </cell>
          <cell r="DZ126">
            <v>0</v>
          </cell>
          <cell r="EA126">
            <v>0</v>
          </cell>
          <cell r="EB126">
            <v>0</v>
          </cell>
          <cell r="EC126">
            <v>0</v>
          </cell>
          <cell r="ED126">
            <v>0</v>
          </cell>
          <cell r="EE126">
            <v>0</v>
          </cell>
          <cell r="EF126">
            <v>0</v>
          </cell>
          <cell r="EG126">
            <v>0</v>
          </cell>
          <cell r="EH126">
            <v>0</v>
          </cell>
          <cell r="EI126">
            <v>0</v>
          </cell>
          <cell r="EJ126">
            <v>0</v>
          </cell>
          <cell r="EK126">
            <v>0</v>
          </cell>
          <cell r="EL126">
            <v>0</v>
          </cell>
          <cell r="EM126">
            <v>0</v>
          </cell>
          <cell r="EN126">
            <v>0</v>
          </cell>
          <cell r="EO126">
            <v>0</v>
          </cell>
          <cell r="EP126">
            <v>0</v>
          </cell>
          <cell r="EQ126">
            <v>0</v>
          </cell>
          <cell r="ER126">
            <v>0</v>
          </cell>
          <cell r="ES126" t="b">
            <v>0</v>
          </cell>
          <cell r="ET126">
            <v>0</v>
          </cell>
          <cell r="EU126">
            <v>0</v>
          </cell>
          <cell r="EV126">
            <v>0</v>
          </cell>
        </row>
        <row r="127">
          <cell r="A127">
            <v>227</v>
          </cell>
          <cell r="B127" t="str">
            <v>2630212354741</v>
          </cell>
          <cell r="C127" t="str">
            <v>ESTE</v>
          </cell>
          <cell r="D127" t="str">
            <v>MICULITA ESTERA-DANIELA</v>
          </cell>
          <cell r="E127" t="str">
            <v>MICULITA</v>
          </cell>
          <cell r="F127" t="str">
            <v>ESTERA-DANIELA</v>
          </cell>
          <cell r="G127" t="str">
            <v>inspector spec.</v>
          </cell>
          <cell r="H127">
            <v>0</v>
          </cell>
          <cell r="I127">
            <v>1470000</v>
          </cell>
          <cell r="J127">
            <v>1470000</v>
          </cell>
          <cell r="K127">
            <v>0</v>
          </cell>
          <cell r="L127">
            <v>0</v>
          </cell>
          <cell r="M127">
            <v>0</v>
          </cell>
          <cell r="N127">
            <v>0</v>
          </cell>
          <cell r="O127">
            <v>0</v>
          </cell>
          <cell r="P127">
            <v>0</v>
          </cell>
          <cell r="Q127">
            <v>144</v>
          </cell>
          <cell r="R127">
            <v>0</v>
          </cell>
          <cell r="S127">
            <v>0</v>
          </cell>
          <cell r="T127">
            <v>0</v>
          </cell>
          <cell r="U127">
            <v>0</v>
          </cell>
          <cell r="V127">
            <v>0</v>
          </cell>
          <cell r="W127">
            <v>0</v>
          </cell>
          <cell r="X127">
            <v>0</v>
          </cell>
          <cell r="Y127">
            <v>0</v>
          </cell>
          <cell r="Z127">
            <v>15</v>
          </cell>
          <cell r="AA127">
            <v>0</v>
          </cell>
          <cell r="AB127">
            <v>220500</v>
          </cell>
          <cell r="AC127">
            <v>0</v>
          </cell>
          <cell r="AD127">
            <v>0</v>
          </cell>
          <cell r="AE127">
            <v>0</v>
          </cell>
          <cell r="AF127">
            <v>0</v>
          </cell>
          <cell r="AG127">
            <v>0</v>
          </cell>
          <cell r="AH127">
            <v>0</v>
          </cell>
          <cell r="AI127">
            <v>0</v>
          </cell>
          <cell r="AJ127">
            <v>0</v>
          </cell>
          <cell r="AK127">
            <v>1436925</v>
          </cell>
          <cell r="AL127">
            <v>0</v>
          </cell>
          <cell r="AM127">
            <v>0</v>
          </cell>
          <cell r="AN127">
            <v>0</v>
          </cell>
          <cell r="AO127" t="b">
            <v>0</v>
          </cell>
          <cell r="AP127">
            <v>0</v>
          </cell>
          <cell r="AQ127">
            <v>0</v>
          </cell>
          <cell r="AR127">
            <v>0</v>
          </cell>
          <cell r="AS127">
            <v>0</v>
          </cell>
          <cell r="AT127">
            <v>0</v>
          </cell>
          <cell r="AU127">
            <v>84525</v>
          </cell>
          <cell r="AV127">
            <v>14700</v>
          </cell>
          <cell r="AW127">
            <v>1436925</v>
          </cell>
          <cell r="AX127">
            <v>100585</v>
          </cell>
          <cell r="AY127">
            <v>0</v>
          </cell>
          <cell r="AZ127">
            <v>138900</v>
          </cell>
          <cell r="BA127">
            <v>1098215</v>
          </cell>
          <cell r="BB127">
            <v>926000</v>
          </cell>
          <cell r="BC127">
            <v>1.7</v>
          </cell>
          <cell r="BD127">
            <v>648200</v>
          </cell>
          <cell r="BE127">
            <v>1098215</v>
          </cell>
          <cell r="BF127">
            <v>0</v>
          </cell>
          <cell r="BG127">
            <v>0</v>
          </cell>
          <cell r="BH127">
            <v>1237115</v>
          </cell>
          <cell r="BI127">
            <v>0</v>
          </cell>
          <cell r="BJ127">
            <v>0</v>
          </cell>
          <cell r="BK127">
            <v>0</v>
          </cell>
          <cell r="BL127">
            <v>0</v>
          </cell>
          <cell r="BM127">
            <v>1222415</v>
          </cell>
          <cell r="BN127" t="b">
            <v>1</v>
          </cell>
          <cell r="BO127">
            <v>14700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F127">
            <v>0</v>
          </cell>
          <cell r="CG127">
            <v>0</v>
          </cell>
          <cell r="CH127" t="str">
            <v>DECEMBRIE</v>
          </cell>
          <cell r="CI127" t="str">
            <v>I</v>
          </cell>
          <cell r="CJ127">
            <v>0</v>
          </cell>
          <cell r="CK127" t="b">
            <v>0</v>
          </cell>
          <cell r="CL127">
            <v>0</v>
          </cell>
          <cell r="CM127">
            <v>0</v>
          </cell>
          <cell r="CN127">
            <v>0</v>
          </cell>
          <cell r="CO127">
            <v>0</v>
          </cell>
          <cell r="CP127" t="str">
            <v>N</v>
          </cell>
          <cell r="CQ127" t="str">
            <v>N</v>
          </cell>
          <cell r="CR127" t="b">
            <v>0</v>
          </cell>
          <cell r="CS127">
            <v>85</v>
          </cell>
          <cell r="CT127">
            <v>0</v>
          </cell>
          <cell r="CU127">
            <v>144</v>
          </cell>
          <cell r="CV127">
            <v>0</v>
          </cell>
          <cell r="CW127">
            <v>144</v>
          </cell>
          <cell r="CX127">
            <v>0</v>
          </cell>
          <cell r="CY127">
            <v>0</v>
          </cell>
          <cell r="CZ127">
            <v>1436925</v>
          </cell>
          <cell r="DA127">
            <v>144</v>
          </cell>
          <cell r="DB127">
            <v>0</v>
          </cell>
          <cell r="DC127">
            <v>144</v>
          </cell>
          <cell r="DD127">
            <v>0</v>
          </cell>
          <cell r="DE127">
            <v>1436925</v>
          </cell>
          <cell r="DF127">
            <v>1436925</v>
          </cell>
          <cell r="DG127">
            <v>0</v>
          </cell>
          <cell r="DH127">
            <v>0</v>
          </cell>
          <cell r="DI127">
            <v>0</v>
          </cell>
          <cell r="DJ127">
            <v>0</v>
          </cell>
          <cell r="DK127">
            <v>0</v>
          </cell>
          <cell r="DL127">
            <v>0</v>
          </cell>
          <cell r="DM127">
            <v>0</v>
          </cell>
          <cell r="DN127" t="b">
            <v>0</v>
          </cell>
          <cell r="DO127" t="b">
            <v>0</v>
          </cell>
          <cell r="DP127" t="b">
            <v>0</v>
          </cell>
          <cell r="DQ127" t="b">
            <v>1</v>
          </cell>
          <cell r="DR127">
            <v>0</v>
          </cell>
          <cell r="DS127">
            <v>0</v>
          </cell>
          <cell r="DT127">
            <v>0</v>
          </cell>
          <cell r="DU127">
            <v>0</v>
          </cell>
          <cell r="DV127">
            <v>0</v>
          </cell>
          <cell r="DW127">
            <v>0</v>
          </cell>
          <cell r="DX127">
            <v>0</v>
          </cell>
          <cell r="DY127">
            <v>0</v>
          </cell>
          <cell r="DZ127">
            <v>0</v>
          </cell>
          <cell r="EA127">
            <v>0</v>
          </cell>
          <cell r="EB127">
            <v>0</v>
          </cell>
          <cell r="EC127">
            <v>0</v>
          </cell>
          <cell r="ED127">
            <v>0</v>
          </cell>
          <cell r="EE127">
            <v>0</v>
          </cell>
          <cell r="EF127">
            <v>0</v>
          </cell>
          <cell r="EG127">
            <v>0</v>
          </cell>
          <cell r="EH127">
            <v>0</v>
          </cell>
          <cell r="EI127">
            <v>0</v>
          </cell>
          <cell r="EJ127">
            <v>0</v>
          </cell>
          <cell r="EK127">
            <v>0</v>
          </cell>
          <cell r="EL127">
            <v>0</v>
          </cell>
          <cell r="EM127">
            <v>0</v>
          </cell>
          <cell r="EN127">
            <v>0</v>
          </cell>
          <cell r="EO127">
            <v>0</v>
          </cell>
          <cell r="EP127">
            <v>0</v>
          </cell>
          <cell r="EQ127">
            <v>0</v>
          </cell>
          <cell r="ER127">
            <v>0</v>
          </cell>
          <cell r="ES127" t="b">
            <v>0</v>
          </cell>
          <cell r="ET127">
            <v>0</v>
          </cell>
          <cell r="EU127">
            <v>0</v>
          </cell>
          <cell r="EV127">
            <v>0</v>
          </cell>
        </row>
        <row r="128">
          <cell r="A128">
            <v>228</v>
          </cell>
          <cell r="B128" t="str">
            <v>2751024020023</v>
          </cell>
          <cell r="C128" t="str">
            <v>ESTE</v>
          </cell>
          <cell r="D128" t="str">
            <v>MURESAN LAVINIA</v>
          </cell>
          <cell r="E128" t="str">
            <v>MURESAN</v>
          </cell>
          <cell r="F128" t="str">
            <v>LAVINIA-LACRIMIOARA</v>
          </cell>
          <cell r="G128" t="str">
            <v>inspector spec.</v>
          </cell>
          <cell r="H128">
            <v>0</v>
          </cell>
          <cell r="I128">
            <v>3829067</v>
          </cell>
          <cell r="J128">
            <v>3829067</v>
          </cell>
          <cell r="K128">
            <v>1701808</v>
          </cell>
          <cell r="L128">
            <v>0</v>
          </cell>
          <cell r="M128">
            <v>0</v>
          </cell>
          <cell r="N128">
            <v>0</v>
          </cell>
          <cell r="O128">
            <v>0</v>
          </cell>
          <cell r="P128">
            <v>0</v>
          </cell>
          <cell r="Q128">
            <v>144</v>
          </cell>
          <cell r="R128">
            <v>64</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15</v>
          </cell>
          <cell r="AG128">
            <v>255271</v>
          </cell>
          <cell r="AH128">
            <v>574360</v>
          </cell>
          <cell r="AI128">
            <v>80</v>
          </cell>
          <cell r="AJ128">
            <v>2127259</v>
          </cell>
          <cell r="AK128">
            <v>0</v>
          </cell>
          <cell r="AL128">
            <v>3236384</v>
          </cell>
          <cell r="AM128">
            <v>0</v>
          </cell>
          <cell r="AN128">
            <v>0</v>
          </cell>
          <cell r="AO128" t="b">
            <v>0</v>
          </cell>
          <cell r="AP128">
            <v>0</v>
          </cell>
          <cell r="AQ128">
            <v>0</v>
          </cell>
          <cell r="AR128">
            <v>3500000</v>
          </cell>
          <cell r="AS128">
            <v>0</v>
          </cell>
          <cell r="AT128">
            <v>0</v>
          </cell>
          <cell r="AU128">
            <v>220171</v>
          </cell>
          <cell r="AV128">
            <v>38291</v>
          </cell>
          <cell r="AW128">
            <v>10820722</v>
          </cell>
          <cell r="AX128">
            <v>757451</v>
          </cell>
          <cell r="AY128">
            <v>0</v>
          </cell>
          <cell r="AZ128">
            <v>138900</v>
          </cell>
          <cell r="BA128">
            <v>9665909</v>
          </cell>
          <cell r="BB128">
            <v>926000</v>
          </cell>
          <cell r="BC128">
            <v>1</v>
          </cell>
          <cell r="BD128">
            <v>0</v>
          </cell>
          <cell r="BE128">
            <v>926000</v>
          </cell>
          <cell r="BF128">
            <v>8739909</v>
          </cell>
          <cell r="BG128">
            <v>2716904</v>
          </cell>
          <cell r="BH128">
            <v>7087905</v>
          </cell>
          <cell r="BI128">
            <v>0</v>
          </cell>
          <cell r="BJ128">
            <v>0</v>
          </cell>
          <cell r="BK128">
            <v>150000</v>
          </cell>
          <cell r="BL128">
            <v>0</v>
          </cell>
          <cell r="BM128">
            <v>6899614</v>
          </cell>
          <cell r="BN128" t="b">
            <v>1</v>
          </cell>
          <cell r="BO128">
            <v>38291</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F128">
            <v>0</v>
          </cell>
          <cell r="CG128">
            <v>0</v>
          </cell>
          <cell r="CH128" t="str">
            <v>DECEMBRIE</v>
          </cell>
          <cell r="CI128" t="str">
            <v>IA</v>
          </cell>
          <cell r="CJ128">
            <v>0</v>
          </cell>
          <cell r="CK128" t="b">
            <v>0</v>
          </cell>
          <cell r="CL128">
            <v>0</v>
          </cell>
          <cell r="CM128">
            <v>0</v>
          </cell>
          <cell r="CN128">
            <v>0</v>
          </cell>
          <cell r="CO128">
            <v>0</v>
          </cell>
          <cell r="CP128" t="str">
            <v>N</v>
          </cell>
          <cell r="CQ128" t="str">
            <v>N</v>
          </cell>
          <cell r="CR128" t="b">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v>0</v>
          </cell>
          <cell r="DN128" t="b">
            <v>0</v>
          </cell>
          <cell r="DO128" t="b">
            <v>0</v>
          </cell>
          <cell r="DP128" t="b">
            <v>0</v>
          </cell>
          <cell r="DQ128" t="b">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0</v>
          </cell>
          <cell r="EF128">
            <v>0</v>
          </cell>
          <cell r="EG128">
            <v>0</v>
          </cell>
          <cell r="EH128">
            <v>0</v>
          </cell>
          <cell r="EI128">
            <v>0</v>
          </cell>
          <cell r="EJ128">
            <v>0</v>
          </cell>
          <cell r="EK128">
            <v>0</v>
          </cell>
          <cell r="EL128">
            <v>0</v>
          </cell>
          <cell r="EM128">
            <v>0</v>
          </cell>
          <cell r="EN128">
            <v>0</v>
          </cell>
          <cell r="EO128">
            <v>0</v>
          </cell>
          <cell r="EP128">
            <v>0</v>
          </cell>
          <cell r="EQ128">
            <v>0</v>
          </cell>
          <cell r="ER128">
            <v>0</v>
          </cell>
          <cell r="ES128" t="b">
            <v>0</v>
          </cell>
          <cell r="ET128">
            <v>0</v>
          </cell>
          <cell r="EU128">
            <v>0</v>
          </cell>
          <cell r="EV128">
            <v>0</v>
          </cell>
        </row>
        <row r="129">
          <cell r="A129">
            <v>229</v>
          </cell>
          <cell r="B129" t="str">
            <v>2751129201000</v>
          </cell>
          <cell r="C129" t="str">
            <v>ESTE</v>
          </cell>
          <cell r="D129" t="str">
            <v>RUSU DORINA</v>
          </cell>
          <cell r="E129" t="str">
            <v>RUSU</v>
          </cell>
          <cell r="F129" t="str">
            <v>DORINA</v>
          </cell>
          <cell r="G129" t="str">
            <v>inspector spec.</v>
          </cell>
          <cell r="H129">
            <v>0</v>
          </cell>
          <cell r="I129">
            <v>3905000</v>
          </cell>
          <cell r="J129">
            <v>3905000</v>
          </cell>
          <cell r="K129">
            <v>3037222</v>
          </cell>
          <cell r="L129">
            <v>0</v>
          </cell>
          <cell r="M129">
            <v>0</v>
          </cell>
          <cell r="N129">
            <v>0</v>
          </cell>
          <cell r="O129">
            <v>0</v>
          </cell>
          <cell r="P129">
            <v>0</v>
          </cell>
          <cell r="Q129">
            <v>144</v>
          </cell>
          <cell r="R129">
            <v>112</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15</v>
          </cell>
          <cell r="AG129">
            <v>455583</v>
          </cell>
          <cell r="AH129">
            <v>585750</v>
          </cell>
          <cell r="AI129">
            <v>32</v>
          </cell>
          <cell r="AJ129">
            <v>867778</v>
          </cell>
          <cell r="AK129">
            <v>0</v>
          </cell>
          <cell r="AL129">
            <v>3297918</v>
          </cell>
          <cell r="AM129">
            <v>0</v>
          </cell>
          <cell r="AN129">
            <v>0</v>
          </cell>
          <cell r="AO129" t="b">
            <v>0</v>
          </cell>
          <cell r="AP129">
            <v>0</v>
          </cell>
          <cell r="AQ129">
            <v>0</v>
          </cell>
          <cell r="AR129">
            <v>3500000</v>
          </cell>
          <cell r="AS129">
            <v>0</v>
          </cell>
          <cell r="AT129">
            <v>0</v>
          </cell>
          <cell r="AU129">
            <v>224538</v>
          </cell>
          <cell r="AV129">
            <v>39050</v>
          </cell>
          <cell r="AW129">
            <v>11158501</v>
          </cell>
          <cell r="AX129">
            <v>781095</v>
          </cell>
          <cell r="AY129">
            <v>0</v>
          </cell>
          <cell r="AZ129">
            <v>138900</v>
          </cell>
          <cell r="BA129">
            <v>9974918</v>
          </cell>
          <cell r="BB129">
            <v>926000</v>
          </cell>
          <cell r="BC129">
            <v>1</v>
          </cell>
          <cell r="BD129">
            <v>0</v>
          </cell>
          <cell r="BE129">
            <v>926000</v>
          </cell>
          <cell r="BF129">
            <v>9048918</v>
          </cell>
          <cell r="BG129">
            <v>2840507</v>
          </cell>
          <cell r="BH129">
            <v>7273311</v>
          </cell>
          <cell r="BI129">
            <v>0</v>
          </cell>
          <cell r="BJ129">
            <v>0</v>
          </cell>
          <cell r="BK129">
            <v>0</v>
          </cell>
          <cell r="BL129">
            <v>0</v>
          </cell>
          <cell r="BM129">
            <v>7234261</v>
          </cell>
          <cell r="BN129" t="b">
            <v>1</v>
          </cell>
          <cell r="BO129">
            <v>39050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F129">
            <v>0</v>
          </cell>
          <cell r="CG129">
            <v>0</v>
          </cell>
          <cell r="CH129" t="str">
            <v>DECEMBRIE</v>
          </cell>
          <cell r="CI129" t="str">
            <v>IA</v>
          </cell>
          <cell r="CJ129">
            <v>0</v>
          </cell>
          <cell r="CK129" t="b">
            <v>0</v>
          </cell>
          <cell r="CL129">
            <v>0</v>
          </cell>
          <cell r="CM129">
            <v>0</v>
          </cell>
          <cell r="CN129">
            <v>0</v>
          </cell>
          <cell r="CO129">
            <v>0</v>
          </cell>
          <cell r="CP129" t="str">
            <v>N</v>
          </cell>
          <cell r="CQ129" t="str">
            <v>N</v>
          </cell>
          <cell r="CR129" t="b">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0</v>
          </cell>
          <cell r="DM129">
            <v>0</v>
          </cell>
          <cell r="DN129" t="b">
            <v>0</v>
          </cell>
          <cell r="DO129" t="b">
            <v>0</v>
          </cell>
          <cell r="DP129" t="b">
            <v>0</v>
          </cell>
          <cell r="DQ129" t="b">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v>0</v>
          </cell>
          <cell r="ES129" t="b">
            <v>0</v>
          </cell>
          <cell r="ET129">
            <v>0</v>
          </cell>
          <cell r="EU129">
            <v>0</v>
          </cell>
          <cell r="EV129">
            <v>0</v>
          </cell>
        </row>
        <row r="130">
          <cell r="A130">
            <v>225</v>
          </cell>
          <cell r="B130" t="str">
            <v>2681030022804</v>
          </cell>
          <cell r="C130" t="str">
            <v>ESTE</v>
          </cell>
          <cell r="D130" t="str">
            <v>BOCIORT MARIANA</v>
          </cell>
          <cell r="E130" t="str">
            <v>BOCIORT</v>
          </cell>
          <cell r="F130" t="str">
            <v>MARIANA</v>
          </cell>
          <cell r="G130" t="str">
            <v>inspector spec.</v>
          </cell>
          <cell r="H130">
            <v>0</v>
          </cell>
          <cell r="I130">
            <v>3905000</v>
          </cell>
          <cell r="J130">
            <v>3905000</v>
          </cell>
          <cell r="K130">
            <v>3254167</v>
          </cell>
          <cell r="L130">
            <v>0</v>
          </cell>
          <cell r="M130">
            <v>0</v>
          </cell>
          <cell r="N130">
            <v>0</v>
          </cell>
          <cell r="O130">
            <v>0</v>
          </cell>
          <cell r="P130">
            <v>0</v>
          </cell>
          <cell r="Q130">
            <v>144</v>
          </cell>
          <cell r="R130">
            <v>120</v>
          </cell>
          <cell r="S130">
            <v>0</v>
          </cell>
          <cell r="T130">
            <v>0</v>
          </cell>
          <cell r="U130">
            <v>0</v>
          </cell>
          <cell r="V130">
            <v>0</v>
          </cell>
          <cell r="W130">
            <v>0</v>
          </cell>
          <cell r="X130">
            <v>0</v>
          </cell>
          <cell r="Y130">
            <v>0</v>
          </cell>
          <cell r="Z130">
            <v>15</v>
          </cell>
          <cell r="AA130">
            <v>488125</v>
          </cell>
          <cell r="AB130">
            <v>585750</v>
          </cell>
          <cell r="AC130">
            <v>0</v>
          </cell>
          <cell r="AD130">
            <v>0</v>
          </cell>
          <cell r="AE130">
            <v>0</v>
          </cell>
          <cell r="AF130">
            <v>15</v>
          </cell>
          <cell r="AG130">
            <v>488125</v>
          </cell>
          <cell r="AH130">
            <v>585750</v>
          </cell>
          <cell r="AI130">
            <v>24</v>
          </cell>
          <cell r="AJ130">
            <v>748458</v>
          </cell>
          <cell r="AK130">
            <v>0</v>
          </cell>
          <cell r="AL130">
            <v>3205166</v>
          </cell>
          <cell r="AM130">
            <v>0</v>
          </cell>
          <cell r="AN130">
            <v>0</v>
          </cell>
          <cell r="AO130" t="b">
            <v>0</v>
          </cell>
          <cell r="AP130">
            <v>0</v>
          </cell>
          <cell r="AQ130">
            <v>0</v>
          </cell>
          <cell r="AR130">
            <v>3500000</v>
          </cell>
          <cell r="AS130">
            <v>0</v>
          </cell>
          <cell r="AT130">
            <v>0</v>
          </cell>
          <cell r="AU130">
            <v>253825</v>
          </cell>
          <cell r="AV130">
            <v>39050</v>
          </cell>
          <cell r="AW130">
            <v>11684041</v>
          </cell>
          <cell r="AX130">
            <v>817883</v>
          </cell>
          <cell r="AY130">
            <v>0</v>
          </cell>
          <cell r="AZ130">
            <v>138900</v>
          </cell>
          <cell r="BA130">
            <v>10434383</v>
          </cell>
          <cell r="BB130">
            <v>926000</v>
          </cell>
          <cell r="BC130">
            <v>1.7</v>
          </cell>
          <cell r="BD130">
            <v>648200</v>
          </cell>
          <cell r="BE130">
            <v>1574200</v>
          </cell>
          <cell r="BF130">
            <v>8860183</v>
          </cell>
          <cell r="BG130">
            <v>2765013</v>
          </cell>
          <cell r="BH130">
            <v>7808270</v>
          </cell>
          <cell r="BI130">
            <v>0</v>
          </cell>
          <cell r="BJ130">
            <v>0</v>
          </cell>
          <cell r="BK130">
            <v>0</v>
          </cell>
          <cell r="BL130">
            <v>0</v>
          </cell>
          <cell r="BM130">
            <v>7769220</v>
          </cell>
          <cell r="BN130" t="b">
            <v>1</v>
          </cell>
          <cell r="BO130">
            <v>39050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F130">
            <v>0</v>
          </cell>
          <cell r="CG130">
            <v>0</v>
          </cell>
          <cell r="CH130" t="str">
            <v>DECEMBRIE</v>
          </cell>
          <cell r="CI130" t="str">
            <v>IA</v>
          </cell>
          <cell r="CJ130">
            <v>0</v>
          </cell>
          <cell r="CK130" t="b">
            <v>0</v>
          </cell>
          <cell r="CL130">
            <v>0</v>
          </cell>
          <cell r="CM130">
            <v>0</v>
          </cell>
          <cell r="CN130">
            <v>0</v>
          </cell>
          <cell r="CO130">
            <v>0</v>
          </cell>
          <cell r="CP130" t="str">
            <v>N</v>
          </cell>
          <cell r="CQ130" t="str">
            <v>N</v>
          </cell>
          <cell r="CR130" t="b">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t="b">
            <v>0</v>
          </cell>
          <cell r="DO130" t="b">
            <v>0</v>
          </cell>
          <cell r="DP130" t="b">
            <v>0</v>
          </cell>
          <cell r="DQ130" t="b">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t="b">
            <v>0</v>
          </cell>
          <cell r="ET130">
            <v>0</v>
          </cell>
          <cell r="EU130">
            <v>0</v>
          </cell>
          <cell r="EV130">
            <v>0</v>
          </cell>
        </row>
        <row r="131">
          <cell r="A131">
            <v>226</v>
          </cell>
          <cell r="B131" t="str">
            <v>2700625020026</v>
          </cell>
          <cell r="C131" t="str">
            <v>ESTE</v>
          </cell>
          <cell r="D131" t="str">
            <v>BOLEACU DANIELA-MARIA</v>
          </cell>
          <cell r="E131" t="str">
            <v>BOLEACU</v>
          </cell>
          <cell r="F131" t="str">
            <v>DANIELA-MARIA</v>
          </cell>
          <cell r="G131" t="str">
            <v>inspector spec.</v>
          </cell>
          <cell r="H131">
            <v>0</v>
          </cell>
          <cell r="I131">
            <v>3373467</v>
          </cell>
          <cell r="J131">
            <v>3373467</v>
          </cell>
          <cell r="K131">
            <v>3373467</v>
          </cell>
          <cell r="L131">
            <v>0</v>
          </cell>
          <cell r="M131">
            <v>0</v>
          </cell>
          <cell r="N131">
            <v>0</v>
          </cell>
          <cell r="O131">
            <v>0</v>
          </cell>
          <cell r="P131">
            <v>0</v>
          </cell>
          <cell r="Q131">
            <v>144</v>
          </cell>
          <cell r="R131">
            <v>144</v>
          </cell>
          <cell r="S131">
            <v>0</v>
          </cell>
          <cell r="T131">
            <v>0</v>
          </cell>
          <cell r="U131">
            <v>0</v>
          </cell>
          <cell r="V131">
            <v>0</v>
          </cell>
          <cell r="W131">
            <v>0</v>
          </cell>
          <cell r="X131">
            <v>0</v>
          </cell>
          <cell r="Y131">
            <v>0</v>
          </cell>
          <cell r="Z131">
            <v>5</v>
          </cell>
          <cell r="AA131">
            <v>168673</v>
          </cell>
          <cell r="AB131">
            <v>168673</v>
          </cell>
          <cell r="AC131">
            <v>0</v>
          </cell>
          <cell r="AD131">
            <v>0</v>
          </cell>
          <cell r="AE131">
            <v>0</v>
          </cell>
          <cell r="AF131">
            <v>15</v>
          </cell>
          <cell r="AG131">
            <v>506020</v>
          </cell>
          <cell r="AH131">
            <v>506020</v>
          </cell>
          <cell r="AI131">
            <v>0</v>
          </cell>
          <cell r="AJ131">
            <v>0</v>
          </cell>
          <cell r="AK131">
            <v>0</v>
          </cell>
          <cell r="AL131">
            <v>1715102</v>
          </cell>
          <cell r="AM131">
            <v>0</v>
          </cell>
          <cell r="AN131">
            <v>0</v>
          </cell>
          <cell r="AO131" t="b">
            <v>0</v>
          </cell>
          <cell r="AP131">
            <v>0</v>
          </cell>
          <cell r="AQ131">
            <v>0</v>
          </cell>
          <cell r="AR131">
            <v>3500000</v>
          </cell>
          <cell r="AS131">
            <v>0</v>
          </cell>
          <cell r="AT131">
            <v>0</v>
          </cell>
          <cell r="AU131">
            <v>202408</v>
          </cell>
          <cell r="AV131">
            <v>33735</v>
          </cell>
          <cell r="AW131">
            <v>9263262</v>
          </cell>
          <cell r="AX131">
            <v>648428</v>
          </cell>
          <cell r="AY131">
            <v>0</v>
          </cell>
          <cell r="AZ131">
            <v>138900</v>
          </cell>
          <cell r="BA131">
            <v>8239791</v>
          </cell>
          <cell r="BB131">
            <v>926000</v>
          </cell>
          <cell r="BC131">
            <v>1</v>
          </cell>
          <cell r="BD131">
            <v>0</v>
          </cell>
          <cell r="BE131">
            <v>926000</v>
          </cell>
          <cell r="BF131">
            <v>7313791</v>
          </cell>
          <cell r="BG131">
            <v>2146456</v>
          </cell>
          <cell r="BH131">
            <v>6232235</v>
          </cell>
          <cell r="BI131">
            <v>0</v>
          </cell>
          <cell r="BJ131">
            <v>0</v>
          </cell>
          <cell r="BK131">
            <v>0</v>
          </cell>
          <cell r="BL131">
            <v>0</v>
          </cell>
          <cell r="BM131">
            <v>6232235</v>
          </cell>
          <cell r="BN131" t="b">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F131">
            <v>0</v>
          </cell>
          <cell r="CG131">
            <v>0</v>
          </cell>
          <cell r="CH131" t="str">
            <v>DECEMBRIE</v>
          </cell>
          <cell r="CI131" t="str">
            <v>IA</v>
          </cell>
          <cell r="CJ131">
            <v>0</v>
          </cell>
          <cell r="CK131" t="b">
            <v>0</v>
          </cell>
          <cell r="CL131">
            <v>0</v>
          </cell>
          <cell r="CM131">
            <v>0</v>
          </cell>
          <cell r="CN131">
            <v>0</v>
          </cell>
          <cell r="CO131">
            <v>0</v>
          </cell>
          <cell r="CP131" t="str">
            <v>N</v>
          </cell>
          <cell r="CQ131" t="str">
            <v>N</v>
          </cell>
          <cell r="CR131" t="b">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t="b">
            <v>0</v>
          </cell>
          <cell r="DO131" t="b">
            <v>0</v>
          </cell>
          <cell r="DP131" t="b">
            <v>0</v>
          </cell>
          <cell r="DQ131" t="b">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cell r="EI131">
            <v>0</v>
          </cell>
          <cell r="EJ131">
            <v>0</v>
          </cell>
          <cell r="EK131">
            <v>0</v>
          </cell>
          <cell r="EL131">
            <v>0</v>
          </cell>
          <cell r="EM131">
            <v>0</v>
          </cell>
          <cell r="EN131">
            <v>0</v>
          </cell>
          <cell r="EO131">
            <v>0</v>
          </cell>
          <cell r="EP131">
            <v>0</v>
          </cell>
          <cell r="EQ131">
            <v>0</v>
          </cell>
          <cell r="ER131">
            <v>0</v>
          </cell>
          <cell r="ES131" t="b">
            <v>0</v>
          </cell>
          <cell r="ET131">
            <v>0</v>
          </cell>
          <cell r="EU131">
            <v>0</v>
          </cell>
          <cell r="EV131">
            <v>0</v>
          </cell>
        </row>
        <row r="132">
          <cell r="A132">
            <v>189</v>
          </cell>
          <cell r="B132" t="str">
            <v>2660218020043</v>
          </cell>
          <cell r="C132" t="str">
            <v>ESTE</v>
          </cell>
          <cell r="D132" t="str">
            <v>RADU CARMEN</v>
          </cell>
          <cell r="E132" t="str">
            <v>RADU</v>
          </cell>
          <cell r="F132" t="str">
            <v>CARMEN</v>
          </cell>
          <cell r="G132" t="str">
            <v>sef serviciu</v>
          </cell>
          <cell r="H132">
            <v>0</v>
          </cell>
          <cell r="I132">
            <v>3905000</v>
          </cell>
          <cell r="J132">
            <v>5725706</v>
          </cell>
          <cell r="K132">
            <v>5725706</v>
          </cell>
          <cell r="L132">
            <v>1073875</v>
          </cell>
          <cell r="M132">
            <v>1073875</v>
          </cell>
          <cell r="N132">
            <v>746831</v>
          </cell>
          <cell r="O132">
            <v>15</v>
          </cell>
          <cell r="P132">
            <v>746831</v>
          </cell>
          <cell r="Q132">
            <v>144</v>
          </cell>
          <cell r="R132">
            <v>144</v>
          </cell>
          <cell r="S132">
            <v>0</v>
          </cell>
          <cell r="T132">
            <v>0</v>
          </cell>
          <cell r="U132">
            <v>0</v>
          </cell>
          <cell r="V132">
            <v>0</v>
          </cell>
          <cell r="W132">
            <v>0</v>
          </cell>
          <cell r="X132">
            <v>0</v>
          </cell>
          <cell r="Y132">
            <v>0</v>
          </cell>
          <cell r="Z132">
            <v>10</v>
          </cell>
          <cell r="AA132">
            <v>572571</v>
          </cell>
          <cell r="AB132">
            <v>572571</v>
          </cell>
          <cell r="AC132">
            <v>10</v>
          </cell>
          <cell r="AD132">
            <v>572571</v>
          </cell>
          <cell r="AE132">
            <v>572571</v>
          </cell>
          <cell r="AF132">
            <v>15</v>
          </cell>
          <cell r="AG132">
            <v>858856</v>
          </cell>
          <cell r="AH132">
            <v>858856</v>
          </cell>
          <cell r="AI132">
            <v>0</v>
          </cell>
          <cell r="AJ132">
            <v>0</v>
          </cell>
          <cell r="AK132">
            <v>0</v>
          </cell>
          <cell r="AL132">
            <v>4852030</v>
          </cell>
          <cell r="AM132">
            <v>0</v>
          </cell>
          <cell r="AN132">
            <v>0</v>
          </cell>
          <cell r="AO132" t="b">
            <v>0</v>
          </cell>
          <cell r="AP132">
            <v>0</v>
          </cell>
          <cell r="AQ132">
            <v>0</v>
          </cell>
          <cell r="AR132">
            <v>3500000</v>
          </cell>
          <cell r="AS132">
            <v>0</v>
          </cell>
          <cell r="AT132">
            <v>0</v>
          </cell>
          <cell r="AU132">
            <v>386485</v>
          </cell>
          <cell r="AV132">
            <v>57257</v>
          </cell>
          <cell r="AW132">
            <v>16081734</v>
          </cell>
          <cell r="AX132">
            <v>1125721</v>
          </cell>
          <cell r="AY132">
            <v>0</v>
          </cell>
          <cell r="AZ132">
            <v>138900</v>
          </cell>
          <cell r="BA132">
            <v>14373371</v>
          </cell>
          <cell r="BB132">
            <v>926000</v>
          </cell>
          <cell r="BC132">
            <v>1</v>
          </cell>
          <cell r="BD132">
            <v>0</v>
          </cell>
          <cell r="BE132">
            <v>926000</v>
          </cell>
          <cell r="BF132">
            <v>13447371</v>
          </cell>
          <cell r="BG132">
            <v>4599888</v>
          </cell>
          <cell r="BH132">
            <v>9912383</v>
          </cell>
          <cell r="BI132">
            <v>0</v>
          </cell>
          <cell r="BJ132">
            <v>0</v>
          </cell>
          <cell r="BK132">
            <v>0</v>
          </cell>
          <cell r="BL132">
            <v>0</v>
          </cell>
          <cell r="BM132">
            <v>9873333</v>
          </cell>
          <cell r="BN132" t="b">
            <v>1</v>
          </cell>
          <cell r="BO132">
            <v>39050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t="str">
            <v>n</v>
          </cell>
          <cell r="CF132">
            <v>0</v>
          </cell>
          <cell r="CG132">
            <v>0</v>
          </cell>
          <cell r="CH132" t="str">
            <v>DECEMBRIE</v>
          </cell>
          <cell r="CI132" t="str">
            <v>IA</v>
          </cell>
          <cell r="CJ132">
            <v>0</v>
          </cell>
          <cell r="CK132" t="b">
            <v>0</v>
          </cell>
          <cell r="CL132">
            <v>0</v>
          </cell>
          <cell r="CM132">
            <v>0</v>
          </cell>
          <cell r="CN132">
            <v>0</v>
          </cell>
          <cell r="CO132">
            <v>0</v>
          </cell>
          <cell r="CP132" t="str">
            <v>N</v>
          </cell>
          <cell r="CQ132" t="str">
            <v>N</v>
          </cell>
          <cell r="CR132" t="b">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t="b">
            <v>0</v>
          </cell>
          <cell r="DO132" t="b">
            <v>0</v>
          </cell>
          <cell r="DP132" t="b">
            <v>0</v>
          </cell>
          <cell r="DQ132" t="b">
            <v>0</v>
          </cell>
          <cell r="DR132">
            <v>0</v>
          </cell>
          <cell r="DS132">
            <v>0</v>
          </cell>
          <cell r="DT132">
            <v>0</v>
          </cell>
          <cell r="DU132">
            <v>0</v>
          </cell>
          <cell r="DV132">
            <v>0</v>
          </cell>
          <cell r="DW132">
            <v>0</v>
          </cell>
          <cell r="DX132">
            <v>0</v>
          </cell>
          <cell r="DY132">
            <v>0</v>
          </cell>
          <cell r="DZ132">
            <v>0</v>
          </cell>
          <cell r="EA132">
            <v>0</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v>0</v>
          </cell>
          <cell r="ES132" t="b">
            <v>0</v>
          </cell>
          <cell r="ET132">
            <v>0</v>
          </cell>
          <cell r="EU132">
            <v>0</v>
          </cell>
          <cell r="EV132">
            <v>0</v>
          </cell>
        </row>
        <row r="133">
          <cell r="A133">
            <v>230</v>
          </cell>
          <cell r="B133" t="str">
            <v>2760107020048</v>
          </cell>
          <cell r="C133" t="str">
            <v>ESTE</v>
          </cell>
          <cell r="D133" t="str">
            <v>URSOI FLAVIA</v>
          </cell>
          <cell r="E133" t="str">
            <v>URSOI</v>
          </cell>
          <cell r="F133" t="str">
            <v>FLAVIA</v>
          </cell>
          <cell r="G133" t="str">
            <v>inspector spec.</v>
          </cell>
          <cell r="H133">
            <v>0</v>
          </cell>
          <cell r="I133">
            <v>3905000</v>
          </cell>
          <cell r="J133">
            <v>3905000</v>
          </cell>
          <cell r="K133">
            <v>3037222</v>
          </cell>
          <cell r="L133">
            <v>0</v>
          </cell>
          <cell r="M133">
            <v>0</v>
          </cell>
          <cell r="N133">
            <v>0</v>
          </cell>
          <cell r="O133">
            <v>0</v>
          </cell>
          <cell r="P133">
            <v>0</v>
          </cell>
          <cell r="Q133">
            <v>144</v>
          </cell>
          <cell r="R133">
            <v>112</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15</v>
          </cell>
          <cell r="AG133">
            <v>455583</v>
          </cell>
          <cell r="AH133">
            <v>585750</v>
          </cell>
          <cell r="AI133">
            <v>32</v>
          </cell>
          <cell r="AJ133">
            <v>867778</v>
          </cell>
          <cell r="AK133">
            <v>0</v>
          </cell>
          <cell r="AL133">
            <v>3282923</v>
          </cell>
          <cell r="AM133">
            <v>0</v>
          </cell>
          <cell r="AN133">
            <v>0</v>
          </cell>
          <cell r="AO133" t="b">
            <v>0</v>
          </cell>
          <cell r="AP133">
            <v>0</v>
          </cell>
          <cell r="AQ133">
            <v>0</v>
          </cell>
          <cell r="AR133">
            <v>3500000</v>
          </cell>
          <cell r="AS133">
            <v>0</v>
          </cell>
          <cell r="AT133">
            <v>0</v>
          </cell>
          <cell r="AU133">
            <v>224538</v>
          </cell>
          <cell r="AV133">
            <v>39050</v>
          </cell>
          <cell r="AW133">
            <v>11143506</v>
          </cell>
          <cell r="AX133">
            <v>780045</v>
          </cell>
          <cell r="AY133">
            <v>0</v>
          </cell>
          <cell r="AZ133">
            <v>138900</v>
          </cell>
          <cell r="BA133">
            <v>9960973</v>
          </cell>
          <cell r="BB133">
            <v>926000</v>
          </cell>
          <cell r="BC133">
            <v>1</v>
          </cell>
          <cell r="BD133">
            <v>0</v>
          </cell>
          <cell r="BE133">
            <v>926000</v>
          </cell>
          <cell r="BF133">
            <v>9034973</v>
          </cell>
          <cell r="BG133">
            <v>2834929</v>
          </cell>
          <cell r="BH133">
            <v>7264944</v>
          </cell>
          <cell r="BI133">
            <v>0</v>
          </cell>
          <cell r="BJ133">
            <v>0</v>
          </cell>
          <cell r="BK133">
            <v>100000</v>
          </cell>
          <cell r="BL133">
            <v>0</v>
          </cell>
          <cell r="BM133">
            <v>7125894</v>
          </cell>
          <cell r="BN133" t="b">
            <v>1</v>
          </cell>
          <cell r="BO133">
            <v>39050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F133">
            <v>0</v>
          </cell>
          <cell r="CG133">
            <v>0</v>
          </cell>
          <cell r="CH133" t="str">
            <v>DECEMBRIE</v>
          </cell>
          <cell r="CI133" t="str">
            <v>IA</v>
          </cell>
          <cell r="CJ133">
            <v>0</v>
          </cell>
          <cell r="CK133" t="b">
            <v>0</v>
          </cell>
          <cell r="CL133">
            <v>0</v>
          </cell>
          <cell r="CM133">
            <v>0</v>
          </cell>
          <cell r="CN133">
            <v>0</v>
          </cell>
          <cell r="CO133">
            <v>0</v>
          </cell>
          <cell r="CP133" t="str">
            <v>N</v>
          </cell>
          <cell r="CQ133" t="str">
            <v>N</v>
          </cell>
          <cell r="CR133" t="b">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t="b">
            <v>0</v>
          </cell>
          <cell r="DO133" t="b">
            <v>0</v>
          </cell>
          <cell r="DP133" t="b">
            <v>0</v>
          </cell>
          <cell r="DQ133" t="b">
            <v>0</v>
          </cell>
          <cell r="DR133">
            <v>0</v>
          </cell>
          <cell r="DS133">
            <v>0</v>
          </cell>
          <cell r="DT133">
            <v>0</v>
          </cell>
          <cell r="DU133">
            <v>0</v>
          </cell>
          <cell r="DV133">
            <v>0</v>
          </cell>
          <cell r="DW133">
            <v>0</v>
          </cell>
          <cell r="DX133">
            <v>0</v>
          </cell>
          <cell r="DY133">
            <v>0</v>
          </cell>
          <cell r="DZ133">
            <v>0</v>
          </cell>
          <cell r="EA133">
            <v>0</v>
          </cell>
          <cell r="EB133">
            <v>0</v>
          </cell>
          <cell r="EC133">
            <v>0</v>
          </cell>
          <cell r="ED133">
            <v>0</v>
          </cell>
          <cell r="EE133">
            <v>0</v>
          </cell>
          <cell r="EF133">
            <v>0</v>
          </cell>
          <cell r="EG133">
            <v>0</v>
          </cell>
          <cell r="EH133">
            <v>0</v>
          </cell>
          <cell r="EI133">
            <v>0</v>
          </cell>
          <cell r="EJ133">
            <v>0</v>
          </cell>
          <cell r="EK133">
            <v>0</v>
          </cell>
          <cell r="EL133">
            <v>0</v>
          </cell>
          <cell r="EM133">
            <v>0</v>
          </cell>
          <cell r="EN133">
            <v>0</v>
          </cell>
          <cell r="EO133">
            <v>0</v>
          </cell>
          <cell r="EP133">
            <v>0</v>
          </cell>
          <cell r="EQ133">
            <v>0</v>
          </cell>
          <cell r="ER133">
            <v>0</v>
          </cell>
          <cell r="ES133" t="b">
            <v>0</v>
          </cell>
          <cell r="ET133">
            <v>0</v>
          </cell>
          <cell r="EU133">
            <v>0</v>
          </cell>
          <cell r="EV133">
            <v>0</v>
          </cell>
        </row>
        <row r="134">
          <cell r="A134">
            <v>190</v>
          </cell>
          <cell r="B134" t="str">
            <v>2561015020093</v>
          </cell>
          <cell r="C134" t="str">
            <v>ESTE</v>
          </cell>
          <cell r="D134" t="str">
            <v>BOTOCAN VIORICA</v>
          </cell>
          <cell r="E134" t="str">
            <v>BOTOCAN</v>
          </cell>
          <cell r="F134" t="str">
            <v>VIORICA</v>
          </cell>
          <cell r="G134" t="str">
            <v>inspector spec.</v>
          </cell>
          <cell r="H134">
            <v>0</v>
          </cell>
          <cell r="I134">
            <v>3905000</v>
          </cell>
          <cell r="J134">
            <v>3905000</v>
          </cell>
          <cell r="K134">
            <v>3905000</v>
          </cell>
          <cell r="L134">
            <v>0</v>
          </cell>
          <cell r="M134">
            <v>0</v>
          </cell>
          <cell r="N134">
            <v>0</v>
          </cell>
          <cell r="O134">
            <v>0</v>
          </cell>
          <cell r="P134">
            <v>0</v>
          </cell>
          <cell r="Q134">
            <v>144</v>
          </cell>
          <cell r="R134">
            <v>144</v>
          </cell>
          <cell r="S134">
            <v>0</v>
          </cell>
          <cell r="T134">
            <v>0</v>
          </cell>
          <cell r="U134">
            <v>0</v>
          </cell>
          <cell r="V134">
            <v>0</v>
          </cell>
          <cell r="W134">
            <v>0</v>
          </cell>
          <cell r="X134">
            <v>0</v>
          </cell>
          <cell r="Y134">
            <v>0</v>
          </cell>
          <cell r="Z134">
            <v>25</v>
          </cell>
          <cell r="AA134">
            <v>976250</v>
          </cell>
          <cell r="AB134">
            <v>976250</v>
          </cell>
          <cell r="AC134">
            <v>0</v>
          </cell>
          <cell r="AD134">
            <v>0</v>
          </cell>
          <cell r="AE134">
            <v>0</v>
          </cell>
          <cell r="AF134">
            <v>15</v>
          </cell>
          <cell r="AG134">
            <v>585750</v>
          </cell>
          <cell r="AH134">
            <v>585750</v>
          </cell>
          <cell r="AI134">
            <v>0</v>
          </cell>
          <cell r="AJ134">
            <v>0</v>
          </cell>
          <cell r="AK134">
            <v>0</v>
          </cell>
          <cell r="AL134">
            <v>3244917</v>
          </cell>
          <cell r="AM134">
            <v>0</v>
          </cell>
          <cell r="AN134">
            <v>0</v>
          </cell>
          <cell r="AO134" t="b">
            <v>0</v>
          </cell>
          <cell r="AP134">
            <v>0</v>
          </cell>
          <cell r="AQ134">
            <v>0</v>
          </cell>
          <cell r="AR134">
            <v>3500000</v>
          </cell>
          <cell r="AS134">
            <v>0</v>
          </cell>
          <cell r="AT134">
            <v>0</v>
          </cell>
          <cell r="AU134">
            <v>273350</v>
          </cell>
          <cell r="AV134">
            <v>39050</v>
          </cell>
          <cell r="AW134">
            <v>12211917</v>
          </cell>
          <cell r="AX134">
            <v>854834</v>
          </cell>
          <cell r="AY134">
            <v>0</v>
          </cell>
          <cell r="AZ134">
            <v>138900</v>
          </cell>
          <cell r="BA134">
            <v>10905783</v>
          </cell>
          <cell r="BB134">
            <v>926000</v>
          </cell>
          <cell r="BC134">
            <v>1.35</v>
          </cell>
          <cell r="BD134">
            <v>324100</v>
          </cell>
          <cell r="BE134">
            <v>1250100</v>
          </cell>
          <cell r="BF134">
            <v>9655683</v>
          </cell>
          <cell r="BG134">
            <v>3083213</v>
          </cell>
          <cell r="BH134">
            <v>7961470</v>
          </cell>
          <cell r="BI134">
            <v>0</v>
          </cell>
          <cell r="BJ134">
            <v>0</v>
          </cell>
          <cell r="BK134">
            <v>0</v>
          </cell>
          <cell r="BL134">
            <v>0</v>
          </cell>
          <cell r="BM134">
            <v>7922420</v>
          </cell>
          <cell r="BN134" t="b">
            <v>1</v>
          </cell>
          <cell r="BO134">
            <v>39050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F134">
            <v>0</v>
          </cell>
          <cell r="CG134">
            <v>0</v>
          </cell>
          <cell r="CH134" t="str">
            <v>DECEMBRIE</v>
          </cell>
          <cell r="CI134" t="str">
            <v>IA</v>
          </cell>
          <cell r="CJ134">
            <v>0</v>
          </cell>
          <cell r="CK134" t="b">
            <v>0</v>
          </cell>
          <cell r="CL134">
            <v>0</v>
          </cell>
          <cell r="CM134">
            <v>0</v>
          </cell>
          <cell r="CN134">
            <v>0</v>
          </cell>
          <cell r="CO134">
            <v>0</v>
          </cell>
          <cell r="CP134" t="str">
            <v>N</v>
          </cell>
          <cell r="CQ134" t="str">
            <v>N</v>
          </cell>
          <cell r="CR134" t="b">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v>0</v>
          </cell>
          <cell r="DN134" t="b">
            <v>0</v>
          </cell>
          <cell r="DO134" t="b">
            <v>0</v>
          </cell>
          <cell r="DP134" t="b">
            <v>0</v>
          </cell>
          <cell r="DQ134" t="b">
            <v>0</v>
          </cell>
          <cell r="DR134">
            <v>0</v>
          </cell>
          <cell r="DS134">
            <v>0</v>
          </cell>
          <cell r="DT134">
            <v>0</v>
          </cell>
          <cell r="DU134">
            <v>0</v>
          </cell>
          <cell r="DV134">
            <v>0</v>
          </cell>
          <cell r="DW134">
            <v>0</v>
          </cell>
          <cell r="DX134">
            <v>0</v>
          </cell>
          <cell r="DY134">
            <v>0</v>
          </cell>
          <cell r="DZ134">
            <v>0</v>
          </cell>
          <cell r="EA134">
            <v>0</v>
          </cell>
          <cell r="EB134">
            <v>0</v>
          </cell>
          <cell r="EC134">
            <v>0</v>
          </cell>
          <cell r="ED134">
            <v>0</v>
          </cell>
          <cell r="EE134">
            <v>0</v>
          </cell>
          <cell r="EF134">
            <v>0</v>
          </cell>
          <cell r="EG134">
            <v>0</v>
          </cell>
          <cell r="EH134">
            <v>0</v>
          </cell>
          <cell r="EI134">
            <v>0</v>
          </cell>
          <cell r="EJ134">
            <v>0</v>
          </cell>
          <cell r="EK134">
            <v>0</v>
          </cell>
          <cell r="EL134">
            <v>0</v>
          </cell>
          <cell r="EM134">
            <v>0</v>
          </cell>
          <cell r="EN134">
            <v>0</v>
          </cell>
          <cell r="EO134">
            <v>0</v>
          </cell>
          <cell r="EP134">
            <v>0</v>
          </cell>
          <cell r="EQ134">
            <v>0</v>
          </cell>
          <cell r="ER134">
            <v>0</v>
          </cell>
          <cell r="ES134" t="b">
            <v>0</v>
          </cell>
          <cell r="ET134">
            <v>0</v>
          </cell>
          <cell r="EU134">
            <v>0</v>
          </cell>
          <cell r="EV134">
            <v>0</v>
          </cell>
        </row>
        <row r="135">
          <cell r="A135">
            <v>196</v>
          </cell>
          <cell r="B135" t="str">
            <v>2560803020041</v>
          </cell>
          <cell r="C135" t="str">
            <v>ESTE</v>
          </cell>
          <cell r="D135" t="str">
            <v>KELEMEN MARIA-ANA</v>
          </cell>
          <cell r="E135" t="str">
            <v>KELEMEN</v>
          </cell>
          <cell r="F135" t="str">
            <v>MARIA-ANA</v>
          </cell>
          <cell r="G135" t="str">
            <v>inspector</v>
          </cell>
          <cell r="H135">
            <v>0</v>
          </cell>
          <cell r="I135">
            <v>2547000</v>
          </cell>
          <cell r="J135">
            <v>2547000</v>
          </cell>
          <cell r="K135">
            <v>2547000</v>
          </cell>
          <cell r="L135">
            <v>0</v>
          </cell>
          <cell r="M135">
            <v>0</v>
          </cell>
          <cell r="N135">
            <v>0</v>
          </cell>
          <cell r="O135">
            <v>0</v>
          </cell>
          <cell r="P135">
            <v>0</v>
          </cell>
          <cell r="Q135">
            <v>144</v>
          </cell>
          <cell r="R135">
            <v>144</v>
          </cell>
          <cell r="S135">
            <v>0</v>
          </cell>
          <cell r="T135">
            <v>0</v>
          </cell>
          <cell r="U135">
            <v>2</v>
          </cell>
          <cell r="V135">
            <v>70750</v>
          </cell>
          <cell r="W135">
            <v>70750</v>
          </cell>
          <cell r="X135">
            <v>0</v>
          </cell>
          <cell r="Y135">
            <v>0</v>
          </cell>
          <cell r="Z135">
            <v>25</v>
          </cell>
          <cell r="AA135">
            <v>636750</v>
          </cell>
          <cell r="AB135">
            <v>636750</v>
          </cell>
          <cell r="AC135">
            <v>0</v>
          </cell>
          <cell r="AD135">
            <v>0</v>
          </cell>
          <cell r="AE135">
            <v>0</v>
          </cell>
          <cell r="AF135">
            <v>15</v>
          </cell>
          <cell r="AG135">
            <v>382050</v>
          </cell>
          <cell r="AH135">
            <v>382050</v>
          </cell>
          <cell r="AI135">
            <v>0</v>
          </cell>
          <cell r="AJ135">
            <v>0</v>
          </cell>
          <cell r="AK135">
            <v>0</v>
          </cell>
          <cell r="AL135">
            <v>2150974</v>
          </cell>
          <cell r="AM135">
            <v>0</v>
          </cell>
          <cell r="AN135">
            <v>0</v>
          </cell>
          <cell r="AO135" t="b">
            <v>0</v>
          </cell>
          <cell r="AP135">
            <v>0</v>
          </cell>
          <cell r="AQ135">
            <v>0</v>
          </cell>
          <cell r="AR135">
            <v>3500000</v>
          </cell>
          <cell r="AS135">
            <v>0</v>
          </cell>
          <cell r="AT135">
            <v>0</v>
          </cell>
          <cell r="AU135">
            <v>178290</v>
          </cell>
          <cell r="AV135">
            <v>25470</v>
          </cell>
          <cell r="AW135">
            <v>9287524</v>
          </cell>
          <cell r="AX135">
            <v>650127</v>
          </cell>
          <cell r="AY135">
            <v>0</v>
          </cell>
          <cell r="AZ135">
            <v>138900</v>
          </cell>
          <cell r="BA135">
            <v>8294737</v>
          </cell>
          <cell r="BB135">
            <v>926000</v>
          </cell>
          <cell r="BC135">
            <v>1</v>
          </cell>
          <cell r="BD135">
            <v>0</v>
          </cell>
          <cell r="BE135">
            <v>926000</v>
          </cell>
          <cell r="BF135">
            <v>7368737</v>
          </cell>
          <cell r="BG135">
            <v>2168435</v>
          </cell>
          <cell r="BH135">
            <v>6265202</v>
          </cell>
          <cell r="BI135">
            <v>0</v>
          </cell>
          <cell r="BJ135">
            <v>0</v>
          </cell>
          <cell r="BK135">
            <v>0</v>
          </cell>
          <cell r="BL135">
            <v>0</v>
          </cell>
          <cell r="BM135">
            <v>6239732</v>
          </cell>
          <cell r="BN135" t="b">
            <v>1</v>
          </cell>
          <cell r="BO135">
            <v>25470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F135">
            <v>0</v>
          </cell>
          <cell r="CG135">
            <v>0</v>
          </cell>
          <cell r="CH135" t="str">
            <v>DECEMBRIE</v>
          </cell>
          <cell r="CI135" t="str">
            <v>IA</v>
          </cell>
          <cell r="CJ135">
            <v>0</v>
          </cell>
          <cell r="CK135" t="b">
            <v>0</v>
          </cell>
          <cell r="CL135">
            <v>0</v>
          </cell>
          <cell r="CM135">
            <v>0</v>
          </cell>
          <cell r="CN135">
            <v>0</v>
          </cell>
          <cell r="CO135">
            <v>0</v>
          </cell>
          <cell r="CP135" t="str">
            <v>N</v>
          </cell>
          <cell r="CQ135" t="str">
            <v>N</v>
          </cell>
          <cell r="CR135" t="b">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t="b">
            <v>0</v>
          </cell>
          <cell r="DO135" t="b">
            <v>0</v>
          </cell>
          <cell r="DP135" t="b">
            <v>0</v>
          </cell>
          <cell r="DQ135" t="b">
            <v>0</v>
          </cell>
          <cell r="DR135">
            <v>0</v>
          </cell>
          <cell r="DS135">
            <v>0</v>
          </cell>
          <cell r="DT135">
            <v>0</v>
          </cell>
          <cell r="DU135">
            <v>0</v>
          </cell>
          <cell r="DV135">
            <v>0</v>
          </cell>
          <cell r="DW135">
            <v>0</v>
          </cell>
          <cell r="DX135">
            <v>0</v>
          </cell>
          <cell r="DY135">
            <v>0</v>
          </cell>
          <cell r="DZ135">
            <v>0</v>
          </cell>
          <cell r="EA135">
            <v>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v>0</v>
          </cell>
          <cell r="ES135" t="b">
            <v>0</v>
          </cell>
          <cell r="ET135">
            <v>0</v>
          </cell>
          <cell r="EU135">
            <v>0</v>
          </cell>
          <cell r="EV135">
            <v>0</v>
          </cell>
        </row>
        <row r="136">
          <cell r="A136">
            <v>192</v>
          </cell>
          <cell r="B136" t="str">
            <v>2550910020034</v>
          </cell>
          <cell r="C136" t="str">
            <v>ESTE</v>
          </cell>
          <cell r="D136" t="str">
            <v>BOSZORMENYI OLGA</v>
          </cell>
          <cell r="E136" t="str">
            <v>BOSZORMENYI</v>
          </cell>
          <cell r="F136" t="str">
            <v>OLGA</v>
          </cell>
          <cell r="G136" t="str">
            <v>inspector</v>
          </cell>
          <cell r="H136">
            <v>0</v>
          </cell>
          <cell r="I136">
            <v>2547000</v>
          </cell>
          <cell r="J136">
            <v>2929050</v>
          </cell>
          <cell r="K136">
            <v>2929050</v>
          </cell>
          <cell r="L136">
            <v>0</v>
          </cell>
          <cell r="M136">
            <v>0</v>
          </cell>
          <cell r="N136">
            <v>382050</v>
          </cell>
          <cell r="O136">
            <v>15</v>
          </cell>
          <cell r="P136">
            <v>382050</v>
          </cell>
          <cell r="Q136">
            <v>144</v>
          </cell>
          <cell r="R136">
            <v>144</v>
          </cell>
          <cell r="S136">
            <v>0</v>
          </cell>
          <cell r="T136">
            <v>0</v>
          </cell>
          <cell r="U136">
            <v>0</v>
          </cell>
          <cell r="V136">
            <v>0</v>
          </cell>
          <cell r="W136">
            <v>0</v>
          </cell>
          <cell r="X136">
            <v>0</v>
          </cell>
          <cell r="Y136">
            <v>0</v>
          </cell>
          <cell r="Z136">
            <v>25</v>
          </cell>
          <cell r="AA136">
            <v>732262</v>
          </cell>
          <cell r="AB136">
            <v>732262</v>
          </cell>
          <cell r="AC136">
            <v>10</v>
          </cell>
          <cell r="AD136">
            <v>292905</v>
          </cell>
          <cell r="AE136">
            <v>292905</v>
          </cell>
          <cell r="AF136">
            <v>15</v>
          </cell>
          <cell r="AG136">
            <v>439358</v>
          </cell>
          <cell r="AH136">
            <v>439358</v>
          </cell>
          <cell r="AI136">
            <v>0</v>
          </cell>
          <cell r="AJ136">
            <v>0</v>
          </cell>
          <cell r="AK136">
            <v>0</v>
          </cell>
          <cell r="AL136">
            <v>2473621</v>
          </cell>
          <cell r="AM136">
            <v>0</v>
          </cell>
          <cell r="AN136">
            <v>0</v>
          </cell>
          <cell r="AO136" t="b">
            <v>0</v>
          </cell>
          <cell r="AP136">
            <v>0</v>
          </cell>
          <cell r="AQ136">
            <v>0</v>
          </cell>
          <cell r="AR136">
            <v>3500000</v>
          </cell>
          <cell r="AS136">
            <v>0</v>
          </cell>
          <cell r="AT136">
            <v>0</v>
          </cell>
          <cell r="AU136">
            <v>219679</v>
          </cell>
          <cell r="AV136">
            <v>29290</v>
          </cell>
          <cell r="AW136">
            <v>10367196</v>
          </cell>
          <cell r="AX136">
            <v>725704</v>
          </cell>
          <cell r="AY136">
            <v>0</v>
          </cell>
          <cell r="AZ136">
            <v>138900</v>
          </cell>
          <cell r="BA136">
            <v>9253623</v>
          </cell>
          <cell r="BB136">
            <v>926000</v>
          </cell>
          <cell r="BC136">
            <v>1.7</v>
          </cell>
          <cell r="BD136">
            <v>648200</v>
          </cell>
          <cell r="BE136">
            <v>1574200</v>
          </cell>
          <cell r="BF136">
            <v>7679423</v>
          </cell>
          <cell r="BG136">
            <v>2292709</v>
          </cell>
          <cell r="BH136">
            <v>7099814</v>
          </cell>
          <cell r="BI136">
            <v>0</v>
          </cell>
          <cell r="BJ136">
            <v>0</v>
          </cell>
          <cell r="BK136">
            <v>980000</v>
          </cell>
          <cell r="BL136">
            <v>0</v>
          </cell>
          <cell r="BM136">
            <v>6094344</v>
          </cell>
          <cell r="BN136" t="b">
            <v>1</v>
          </cell>
          <cell r="BO136">
            <v>25470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F136">
            <v>0</v>
          </cell>
          <cell r="CG136">
            <v>0</v>
          </cell>
          <cell r="CH136" t="str">
            <v>DECEMBRIE</v>
          </cell>
          <cell r="CI136" t="str">
            <v>IA</v>
          </cell>
          <cell r="CJ136">
            <v>0</v>
          </cell>
          <cell r="CK136" t="b">
            <v>0</v>
          </cell>
          <cell r="CL136">
            <v>0</v>
          </cell>
          <cell r="CM136">
            <v>0</v>
          </cell>
          <cell r="CN136">
            <v>0</v>
          </cell>
          <cell r="CO136">
            <v>0</v>
          </cell>
          <cell r="CP136" t="str">
            <v>N</v>
          </cell>
          <cell r="CQ136" t="str">
            <v>N</v>
          </cell>
          <cell r="CR136" t="b">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t="b">
            <v>0</v>
          </cell>
          <cell r="DO136" t="b">
            <v>0</v>
          </cell>
          <cell r="DP136" t="b">
            <v>0</v>
          </cell>
          <cell r="DQ136" t="b">
            <v>0</v>
          </cell>
          <cell r="DR136">
            <v>0</v>
          </cell>
          <cell r="DS136">
            <v>0</v>
          </cell>
          <cell r="DT136">
            <v>0</v>
          </cell>
          <cell r="DU136">
            <v>0</v>
          </cell>
          <cell r="DV136">
            <v>0</v>
          </cell>
          <cell r="DW136">
            <v>0</v>
          </cell>
          <cell r="DX136">
            <v>0</v>
          </cell>
          <cell r="DY136">
            <v>0</v>
          </cell>
          <cell r="DZ136">
            <v>0</v>
          </cell>
          <cell r="EA136">
            <v>0</v>
          </cell>
          <cell r="EB136">
            <v>0</v>
          </cell>
          <cell r="EC136">
            <v>0</v>
          </cell>
          <cell r="ED136">
            <v>0</v>
          </cell>
          <cell r="EE136">
            <v>0</v>
          </cell>
          <cell r="EF136">
            <v>0</v>
          </cell>
          <cell r="EG136">
            <v>0</v>
          </cell>
          <cell r="EH136">
            <v>0</v>
          </cell>
          <cell r="EI136">
            <v>0</v>
          </cell>
          <cell r="EJ136">
            <v>0</v>
          </cell>
          <cell r="EK136">
            <v>0</v>
          </cell>
          <cell r="EL136">
            <v>0</v>
          </cell>
          <cell r="EM136">
            <v>0</v>
          </cell>
          <cell r="EN136">
            <v>0</v>
          </cell>
          <cell r="EO136">
            <v>0</v>
          </cell>
          <cell r="EP136">
            <v>0</v>
          </cell>
          <cell r="EQ136">
            <v>0</v>
          </cell>
          <cell r="ER136">
            <v>0</v>
          </cell>
          <cell r="ES136" t="b">
            <v>0</v>
          </cell>
          <cell r="ET136">
            <v>0</v>
          </cell>
          <cell r="EU136">
            <v>0</v>
          </cell>
          <cell r="EV136">
            <v>0</v>
          </cell>
        </row>
        <row r="137">
          <cell r="A137">
            <v>193</v>
          </cell>
          <cell r="B137" t="str">
            <v>2690427022801</v>
          </cell>
          <cell r="C137" t="str">
            <v>ESTE</v>
          </cell>
          <cell r="D137" t="str">
            <v>DRILA MARIA</v>
          </cell>
          <cell r="E137" t="str">
            <v>DRILA</v>
          </cell>
          <cell r="F137" t="str">
            <v>MARIA</v>
          </cell>
          <cell r="G137" t="str">
            <v>inspector</v>
          </cell>
          <cell r="H137">
            <v>0</v>
          </cell>
          <cell r="I137">
            <v>1404323</v>
          </cell>
          <cell r="J137">
            <v>1404323</v>
          </cell>
          <cell r="K137">
            <v>0</v>
          </cell>
          <cell r="L137">
            <v>0</v>
          </cell>
          <cell r="M137">
            <v>0</v>
          </cell>
          <cell r="N137">
            <v>0</v>
          </cell>
          <cell r="O137">
            <v>0</v>
          </cell>
          <cell r="P137">
            <v>0</v>
          </cell>
          <cell r="Q137">
            <v>144</v>
          </cell>
          <cell r="R137">
            <v>0</v>
          </cell>
          <cell r="S137">
            <v>0</v>
          </cell>
          <cell r="T137">
            <v>0</v>
          </cell>
          <cell r="U137">
            <v>0</v>
          </cell>
          <cell r="V137">
            <v>0</v>
          </cell>
          <cell r="W137">
            <v>0</v>
          </cell>
          <cell r="X137">
            <v>0</v>
          </cell>
          <cell r="Y137">
            <v>0</v>
          </cell>
          <cell r="Z137">
            <v>10</v>
          </cell>
          <cell r="AA137">
            <v>0</v>
          </cell>
          <cell r="AB137">
            <v>140432</v>
          </cell>
          <cell r="AC137">
            <v>0</v>
          </cell>
          <cell r="AD137">
            <v>0</v>
          </cell>
          <cell r="AE137">
            <v>0</v>
          </cell>
          <cell r="AF137">
            <v>0</v>
          </cell>
          <cell r="AG137">
            <v>0</v>
          </cell>
          <cell r="AH137">
            <v>0</v>
          </cell>
          <cell r="AI137">
            <v>0</v>
          </cell>
          <cell r="AJ137">
            <v>0</v>
          </cell>
          <cell r="AK137">
            <v>1313042</v>
          </cell>
          <cell r="AL137">
            <v>0</v>
          </cell>
          <cell r="AM137">
            <v>0</v>
          </cell>
          <cell r="AN137">
            <v>0</v>
          </cell>
          <cell r="AO137" t="b">
            <v>0</v>
          </cell>
          <cell r="AP137">
            <v>0</v>
          </cell>
          <cell r="AQ137">
            <v>0</v>
          </cell>
          <cell r="AR137">
            <v>0</v>
          </cell>
          <cell r="AS137">
            <v>0</v>
          </cell>
          <cell r="AT137">
            <v>0</v>
          </cell>
          <cell r="AU137">
            <v>77238</v>
          </cell>
          <cell r="AV137">
            <v>14043</v>
          </cell>
          <cell r="AW137">
            <v>1313042</v>
          </cell>
          <cell r="AX137">
            <v>91913</v>
          </cell>
          <cell r="AY137">
            <v>0</v>
          </cell>
          <cell r="AZ137">
            <v>138900</v>
          </cell>
          <cell r="BA137">
            <v>990948</v>
          </cell>
          <cell r="BB137">
            <v>926000</v>
          </cell>
          <cell r="BC137">
            <v>1</v>
          </cell>
          <cell r="BD137">
            <v>0</v>
          </cell>
          <cell r="BE137">
            <v>926000</v>
          </cell>
          <cell r="BF137">
            <v>64948</v>
          </cell>
          <cell r="BG137">
            <v>11691</v>
          </cell>
          <cell r="BH137">
            <v>1118157</v>
          </cell>
          <cell r="BI137">
            <v>0</v>
          </cell>
          <cell r="BJ137">
            <v>0</v>
          </cell>
          <cell r="BK137">
            <v>268406</v>
          </cell>
          <cell r="BL137">
            <v>0</v>
          </cell>
          <cell r="BM137">
            <v>835708</v>
          </cell>
          <cell r="BN137" t="b">
            <v>1</v>
          </cell>
          <cell r="BO137">
            <v>14043</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F137">
            <v>0</v>
          </cell>
          <cell r="CG137">
            <v>0</v>
          </cell>
          <cell r="CH137" t="str">
            <v>DECEMBRIE</v>
          </cell>
          <cell r="CI137" t="str">
            <v>IA</v>
          </cell>
          <cell r="CJ137">
            <v>0</v>
          </cell>
          <cell r="CK137" t="b">
            <v>0</v>
          </cell>
          <cell r="CL137">
            <v>0</v>
          </cell>
          <cell r="CM137">
            <v>0</v>
          </cell>
          <cell r="CN137">
            <v>0</v>
          </cell>
          <cell r="CO137">
            <v>0</v>
          </cell>
          <cell r="CP137" t="str">
            <v>N</v>
          </cell>
          <cell r="CQ137" t="str">
            <v>N</v>
          </cell>
          <cell r="CR137" t="b">
            <v>0</v>
          </cell>
          <cell r="CS137">
            <v>85</v>
          </cell>
          <cell r="CT137">
            <v>0</v>
          </cell>
          <cell r="CU137">
            <v>144</v>
          </cell>
          <cell r="CV137">
            <v>0</v>
          </cell>
          <cell r="CW137">
            <v>144</v>
          </cell>
          <cell r="CX137">
            <v>0</v>
          </cell>
          <cell r="CY137">
            <v>0</v>
          </cell>
          <cell r="CZ137">
            <v>1313042</v>
          </cell>
          <cell r="DA137">
            <v>144</v>
          </cell>
          <cell r="DB137">
            <v>0</v>
          </cell>
          <cell r="DC137">
            <v>144</v>
          </cell>
          <cell r="DD137">
            <v>0</v>
          </cell>
          <cell r="DE137">
            <v>1313042</v>
          </cell>
          <cell r="DF137">
            <v>1313042</v>
          </cell>
          <cell r="DG137">
            <v>0</v>
          </cell>
          <cell r="DH137">
            <v>0</v>
          </cell>
          <cell r="DI137">
            <v>0</v>
          </cell>
          <cell r="DJ137">
            <v>0</v>
          </cell>
          <cell r="DK137">
            <v>0</v>
          </cell>
          <cell r="DL137">
            <v>0</v>
          </cell>
          <cell r="DM137">
            <v>0</v>
          </cell>
          <cell r="DN137" t="b">
            <v>0</v>
          </cell>
          <cell r="DO137" t="b">
            <v>0</v>
          </cell>
          <cell r="DP137" t="b">
            <v>0</v>
          </cell>
          <cell r="DQ137" t="b">
            <v>1</v>
          </cell>
          <cell r="DR137">
            <v>0</v>
          </cell>
          <cell r="DS137">
            <v>0</v>
          </cell>
          <cell r="DT137">
            <v>0</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t="b">
            <v>0</v>
          </cell>
          <cell r="ET137">
            <v>0</v>
          </cell>
          <cell r="EU137">
            <v>0</v>
          </cell>
          <cell r="EV137">
            <v>0</v>
          </cell>
        </row>
        <row r="138">
          <cell r="A138">
            <v>195</v>
          </cell>
          <cell r="B138" t="str">
            <v>2580103020024</v>
          </cell>
          <cell r="C138" t="str">
            <v>ESTE</v>
          </cell>
          <cell r="D138" t="str">
            <v>IACOB AURELIA</v>
          </cell>
          <cell r="E138" t="str">
            <v>IACOB</v>
          </cell>
          <cell r="F138" t="str">
            <v>AURELIA</v>
          </cell>
          <cell r="G138" t="str">
            <v>inspector</v>
          </cell>
          <cell r="H138">
            <v>0</v>
          </cell>
          <cell r="I138">
            <v>2497467</v>
          </cell>
          <cell r="J138">
            <v>2497467</v>
          </cell>
          <cell r="K138">
            <v>2497467</v>
          </cell>
          <cell r="L138">
            <v>0</v>
          </cell>
          <cell r="M138">
            <v>0</v>
          </cell>
          <cell r="N138">
            <v>0</v>
          </cell>
          <cell r="O138">
            <v>0</v>
          </cell>
          <cell r="P138">
            <v>0</v>
          </cell>
          <cell r="Q138">
            <v>144</v>
          </cell>
          <cell r="R138">
            <v>144</v>
          </cell>
          <cell r="S138">
            <v>0</v>
          </cell>
          <cell r="T138">
            <v>0</v>
          </cell>
          <cell r="U138">
            <v>0</v>
          </cell>
          <cell r="V138">
            <v>0</v>
          </cell>
          <cell r="W138">
            <v>0</v>
          </cell>
          <cell r="X138">
            <v>0</v>
          </cell>
          <cell r="Y138">
            <v>0</v>
          </cell>
          <cell r="Z138">
            <v>25</v>
          </cell>
          <cell r="AA138">
            <v>624367</v>
          </cell>
          <cell r="AB138">
            <v>624367</v>
          </cell>
          <cell r="AC138">
            <v>10</v>
          </cell>
          <cell r="AD138">
            <v>249747</v>
          </cell>
          <cell r="AE138">
            <v>249747</v>
          </cell>
          <cell r="AF138">
            <v>15</v>
          </cell>
          <cell r="AG138">
            <v>374620</v>
          </cell>
          <cell r="AH138">
            <v>374620</v>
          </cell>
          <cell r="AI138">
            <v>0</v>
          </cell>
          <cell r="AJ138">
            <v>0</v>
          </cell>
          <cell r="AK138">
            <v>0</v>
          </cell>
          <cell r="AL138">
            <v>2110836</v>
          </cell>
          <cell r="AM138">
            <v>0</v>
          </cell>
          <cell r="AN138">
            <v>0</v>
          </cell>
          <cell r="AO138" t="b">
            <v>0</v>
          </cell>
          <cell r="AP138">
            <v>0</v>
          </cell>
          <cell r="AQ138">
            <v>0</v>
          </cell>
          <cell r="AR138">
            <v>3500000</v>
          </cell>
          <cell r="AS138">
            <v>0</v>
          </cell>
          <cell r="AT138">
            <v>0</v>
          </cell>
          <cell r="AU138">
            <v>187310</v>
          </cell>
          <cell r="AV138">
            <v>24975</v>
          </cell>
          <cell r="AW138">
            <v>9357037</v>
          </cell>
          <cell r="AX138">
            <v>654993</v>
          </cell>
          <cell r="AY138">
            <v>0</v>
          </cell>
          <cell r="AZ138">
            <v>138900</v>
          </cell>
          <cell r="BA138">
            <v>8350859</v>
          </cell>
          <cell r="BB138">
            <v>926000</v>
          </cell>
          <cell r="BC138">
            <v>1.2</v>
          </cell>
          <cell r="BD138">
            <v>185200</v>
          </cell>
          <cell r="BE138">
            <v>1111200</v>
          </cell>
          <cell r="BF138">
            <v>7239659</v>
          </cell>
          <cell r="BG138">
            <v>2116804</v>
          </cell>
          <cell r="BH138">
            <v>6372955</v>
          </cell>
          <cell r="BI138">
            <v>0</v>
          </cell>
          <cell r="BJ138">
            <v>0</v>
          </cell>
          <cell r="BK138">
            <v>50000</v>
          </cell>
          <cell r="BL138">
            <v>0</v>
          </cell>
          <cell r="BM138">
            <v>6297980</v>
          </cell>
          <cell r="BN138" t="b">
            <v>1</v>
          </cell>
          <cell r="BO138">
            <v>24975</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F138">
            <v>0</v>
          </cell>
          <cell r="CG138">
            <v>0</v>
          </cell>
          <cell r="CH138" t="str">
            <v>DECEMBRIE</v>
          </cell>
          <cell r="CI138" t="str">
            <v>IA</v>
          </cell>
          <cell r="CJ138">
            <v>0</v>
          </cell>
          <cell r="CK138" t="b">
            <v>0</v>
          </cell>
          <cell r="CL138">
            <v>0</v>
          </cell>
          <cell r="CM138">
            <v>0</v>
          </cell>
          <cell r="CN138">
            <v>0</v>
          </cell>
          <cell r="CO138">
            <v>0</v>
          </cell>
          <cell r="CP138" t="str">
            <v>N</v>
          </cell>
          <cell r="CQ138" t="str">
            <v>N</v>
          </cell>
          <cell r="CR138" t="b">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t="b">
            <v>0</v>
          </cell>
          <cell r="DO138" t="b">
            <v>0</v>
          </cell>
          <cell r="DP138" t="b">
            <v>0</v>
          </cell>
          <cell r="DQ138" t="b">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t="b">
            <v>0</v>
          </cell>
          <cell r="ET138">
            <v>0</v>
          </cell>
          <cell r="EU138">
            <v>0</v>
          </cell>
          <cell r="EV138">
            <v>0</v>
          </cell>
        </row>
        <row r="139">
          <cell r="A139">
            <v>194</v>
          </cell>
          <cell r="B139" t="str">
            <v>2560627020011</v>
          </cell>
          <cell r="C139" t="str">
            <v>ESTE</v>
          </cell>
          <cell r="D139" t="str">
            <v>FLOAREA AUGUSTINA</v>
          </cell>
          <cell r="E139" t="str">
            <v>FLOAREA</v>
          </cell>
          <cell r="F139" t="str">
            <v>AUGUSTINA</v>
          </cell>
          <cell r="G139" t="str">
            <v>inspector</v>
          </cell>
          <cell r="H139">
            <v>0</v>
          </cell>
          <cell r="I139">
            <v>2547000</v>
          </cell>
          <cell r="J139">
            <v>2929050</v>
          </cell>
          <cell r="K139">
            <v>2929050</v>
          </cell>
          <cell r="L139">
            <v>0</v>
          </cell>
          <cell r="M139">
            <v>0</v>
          </cell>
          <cell r="N139">
            <v>382050</v>
          </cell>
          <cell r="O139">
            <v>15</v>
          </cell>
          <cell r="P139">
            <v>382050</v>
          </cell>
          <cell r="Q139">
            <v>144</v>
          </cell>
          <cell r="R139">
            <v>144</v>
          </cell>
          <cell r="S139">
            <v>0</v>
          </cell>
          <cell r="T139">
            <v>0</v>
          </cell>
          <cell r="U139">
            <v>0</v>
          </cell>
          <cell r="V139">
            <v>0</v>
          </cell>
          <cell r="W139">
            <v>0</v>
          </cell>
          <cell r="X139">
            <v>0</v>
          </cell>
          <cell r="Y139">
            <v>0</v>
          </cell>
          <cell r="Z139">
            <v>25</v>
          </cell>
          <cell r="AA139">
            <v>732262</v>
          </cell>
          <cell r="AB139">
            <v>732262</v>
          </cell>
          <cell r="AC139">
            <v>10</v>
          </cell>
          <cell r="AD139">
            <v>292905</v>
          </cell>
          <cell r="AE139">
            <v>292905</v>
          </cell>
          <cell r="AF139">
            <v>15</v>
          </cell>
          <cell r="AG139">
            <v>439358</v>
          </cell>
          <cell r="AH139">
            <v>439358</v>
          </cell>
          <cell r="AI139">
            <v>0</v>
          </cell>
          <cell r="AJ139">
            <v>0</v>
          </cell>
          <cell r="AK139">
            <v>0</v>
          </cell>
          <cell r="AL139">
            <v>2473621</v>
          </cell>
          <cell r="AM139">
            <v>0</v>
          </cell>
          <cell r="AN139">
            <v>0</v>
          </cell>
          <cell r="AO139" t="b">
            <v>0</v>
          </cell>
          <cell r="AP139">
            <v>0</v>
          </cell>
          <cell r="AQ139">
            <v>0</v>
          </cell>
          <cell r="AR139">
            <v>3500000</v>
          </cell>
          <cell r="AS139">
            <v>0</v>
          </cell>
          <cell r="AT139">
            <v>0</v>
          </cell>
          <cell r="AU139">
            <v>219679</v>
          </cell>
          <cell r="AV139">
            <v>29290</v>
          </cell>
          <cell r="AW139">
            <v>10367196</v>
          </cell>
          <cell r="AX139">
            <v>725704</v>
          </cell>
          <cell r="AY139">
            <v>0</v>
          </cell>
          <cell r="AZ139">
            <v>138900</v>
          </cell>
          <cell r="BA139">
            <v>9253623</v>
          </cell>
          <cell r="BB139">
            <v>926000</v>
          </cell>
          <cell r="BC139">
            <v>1.35</v>
          </cell>
          <cell r="BD139">
            <v>324100</v>
          </cell>
          <cell r="BE139">
            <v>1250100</v>
          </cell>
          <cell r="BF139">
            <v>8003523</v>
          </cell>
          <cell r="BG139">
            <v>2422349</v>
          </cell>
          <cell r="BH139">
            <v>6970174</v>
          </cell>
          <cell r="BI139">
            <v>0</v>
          </cell>
          <cell r="BJ139">
            <v>0</v>
          </cell>
          <cell r="BK139">
            <v>830000</v>
          </cell>
          <cell r="BL139">
            <v>0</v>
          </cell>
          <cell r="BM139">
            <v>6114704</v>
          </cell>
          <cell r="BN139" t="b">
            <v>1</v>
          </cell>
          <cell r="BO139">
            <v>25470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F139">
            <v>0</v>
          </cell>
          <cell r="CG139">
            <v>0</v>
          </cell>
          <cell r="CH139" t="str">
            <v>DECEMBRIE</v>
          </cell>
          <cell r="CI139" t="str">
            <v>IA</v>
          </cell>
          <cell r="CJ139">
            <v>0</v>
          </cell>
          <cell r="CK139" t="b">
            <v>0</v>
          </cell>
          <cell r="CL139">
            <v>0</v>
          </cell>
          <cell r="CM139">
            <v>0</v>
          </cell>
          <cell r="CN139">
            <v>0</v>
          </cell>
          <cell r="CO139">
            <v>0</v>
          </cell>
          <cell r="CP139" t="str">
            <v>N</v>
          </cell>
          <cell r="CQ139" t="str">
            <v>N</v>
          </cell>
          <cell r="CR139" t="b">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t="b">
            <v>0</v>
          </cell>
          <cell r="DO139" t="b">
            <v>0</v>
          </cell>
          <cell r="DP139" t="b">
            <v>0</v>
          </cell>
          <cell r="DQ139" t="b">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t="b">
            <v>0</v>
          </cell>
          <cell r="ET139">
            <v>0</v>
          </cell>
          <cell r="EU139">
            <v>0</v>
          </cell>
          <cell r="EV139">
            <v>0</v>
          </cell>
        </row>
        <row r="140">
          <cell r="A140">
            <v>197</v>
          </cell>
          <cell r="B140" t="str">
            <v>2630722020011</v>
          </cell>
          <cell r="C140" t="str">
            <v>ESTE</v>
          </cell>
          <cell r="D140" t="str">
            <v>BORA MARIA</v>
          </cell>
          <cell r="E140" t="str">
            <v>BORA</v>
          </cell>
          <cell r="F140" t="str">
            <v>MARIA</v>
          </cell>
          <cell r="G140" t="str">
            <v>casier</v>
          </cell>
          <cell r="H140">
            <v>0</v>
          </cell>
          <cell r="I140">
            <v>2547000</v>
          </cell>
          <cell r="J140">
            <v>2547000</v>
          </cell>
          <cell r="K140">
            <v>2547000</v>
          </cell>
          <cell r="L140">
            <v>0</v>
          </cell>
          <cell r="M140">
            <v>0</v>
          </cell>
          <cell r="N140">
            <v>0</v>
          </cell>
          <cell r="O140">
            <v>0</v>
          </cell>
          <cell r="P140">
            <v>0</v>
          </cell>
          <cell r="Q140">
            <v>144</v>
          </cell>
          <cell r="R140">
            <v>144</v>
          </cell>
          <cell r="S140">
            <v>0</v>
          </cell>
          <cell r="T140">
            <v>0</v>
          </cell>
          <cell r="U140">
            <v>22</v>
          </cell>
          <cell r="V140">
            <v>778250</v>
          </cell>
          <cell r="W140">
            <v>778250</v>
          </cell>
          <cell r="X140">
            <v>0</v>
          </cell>
          <cell r="Y140">
            <v>0</v>
          </cell>
          <cell r="Z140">
            <v>20</v>
          </cell>
          <cell r="AA140">
            <v>509400</v>
          </cell>
          <cell r="AB140">
            <v>509400</v>
          </cell>
          <cell r="AC140">
            <v>10</v>
          </cell>
          <cell r="AD140">
            <v>254700</v>
          </cell>
          <cell r="AE140">
            <v>254700</v>
          </cell>
          <cell r="AF140">
            <v>15</v>
          </cell>
          <cell r="AG140">
            <v>382050</v>
          </cell>
          <cell r="AH140">
            <v>382050</v>
          </cell>
          <cell r="AI140">
            <v>0</v>
          </cell>
          <cell r="AJ140">
            <v>0</v>
          </cell>
          <cell r="AK140">
            <v>0</v>
          </cell>
          <cell r="AL140">
            <v>1784236</v>
          </cell>
          <cell r="AM140">
            <v>0</v>
          </cell>
          <cell r="AN140">
            <v>0</v>
          </cell>
          <cell r="AO140" t="b">
            <v>0</v>
          </cell>
          <cell r="AP140">
            <v>0</v>
          </cell>
          <cell r="AQ140">
            <v>0</v>
          </cell>
          <cell r="AR140">
            <v>3500000</v>
          </cell>
          <cell r="AS140">
            <v>0</v>
          </cell>
          <cell r="AT140">
            <v>0</v>
          </cell>
          <cell r="AU140">
            <v>184658</v>
          </cell>
          <cell r="AV140">
            <v>25470</v>
          </cell>
          <cell r="AW140">
            <v>9755636</v>
          </cell>
          <cell r="AX140">
            <v>682895</v>
          </cell>
          <cell r="AY140">
            <v>0</v>
          </cell>
          <cell r="AZ140">
            <v>138900</v>
          </cell>
          <cell r="BA140">
            <v>8723713</v>
          </cell>
          <cell r="BB140">
            <v>926000</v>
          </cell>
          <cell r="BC140">
            <v>1</v>
          </cell>
          <cell r="BD140">
            <v>0</v>
          </cell>
          <cell r="BE140">
            <v>926000</v>
          </cell>
          <cell r="BF140">
            <v>7797713</v>
          </cell>
          <cell r="BG140">
            <v>2340025</v>
          </cell>
          <cell r="BH140">
            <v>6522588</v>
          </cell>
          <cell r="BI140">
            <v>0</v>
          </cell>
          <cell r="BJ140">
            <v>0</v>
          </cell>
          <cell r="BK140">
            <v>390000</v>
          </cell>
          <cell r="BL140">
            <v>0</v>
          </cell>
          <cell r="BM140">
            <v>6107118</v>
          </cell>
          <cell r="BN140" t="b">
            <v>1</v>
          </cell>
          <cell r="BO140">
            <v>25470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t="str">
            <v>n</v>
          </cell>
          <cell r="CF140">
            <v>0</v>
          </cell>
          <cell r="CG140">
            <v>0</v>
          </cell>
          <cell r="CH140" t="str">
            <v>DECEMBRIE</v>
          </cell>
          <cell r="CI140" t="str">
            <v>I</v>
          </cell>
          <cell r="CJ140">
            <v>0</v>
          </cell>
          <cell r="CK140" t="b">
            <v>0</v>
          </cell>
          <cell r="CL140">
            <v>0</v>
          </cell>
          <cell r="CM140">
            <v>0</v>
          </cell>
          <cell r="CN140">
            <v>0</v>
          </cell>
          <cell r="CO140">
            <v>0</v>
          </cell>
          <cell r="CP140" t="str">
            <v>N</v>
          </cell>
          <cell r="CQ140" t="str">
            <v>N</v>
          </cell>
          <cell r="CR140" t="b">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t="b">
            <v>0</v>
          </cell>
          <cell r="DO140" t="b">
            <v>0</v>
          </cell>
          <cell r="DP140" t="b">
            <v>0</v>
          </cell>
          <cell r="DQ140" t="b">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t="b">
            <v>0</v>
          </cell>
          <cell r="ET140">
            <v>0</v>
          </cell>
          <cell r="EU140">
            <v>72</v>
          </cell>
          <cell r="EV140">
            <v>0</v>
          </cell>
        </row>
        <row r="141">
          <cell r="A141">
            <v>199</v>
          </cell>
          <cell r="B141" t="str">
            <v>2580223020045</v>
          </cell>
          <cell r="C141" t="str">
            <v>ESTE</v>
          </cell>
          <cell r="D141" t="str">
            <v>GROZA RODICA</v>
          </cell>
          <cell r="E141" t="str">
            <v>GROZA</v>
          </cell>
          <cell r="F141" t="str">
            <v>RODICA</v>
          </cell>
          <cell r="G141" t="str">
            <v>casier</v>
          </cell>
          <cell r="H141">
            <v>0</v>
          </cell>
          <cell r="I141">
            <v>2014000</v>
          </cell>
          <cell r="J141">
            <v>2014000</v>
          </cell>
          <cell r="K141">
            <v>2014000</v>
          </cell>
          <cell r="L141">
            <v>0</v>
          </cell>
          <cell r="M141">
            <v>0</v>
          </cell>
          <cell r="N141">
            <v>0</v>
          </cell>
          <cell r="O141">
            <v>0</v>
          </cell>
          <cell r="P141">
            <v>0</v>
          </cell>
          <cell r="Q141">
            <v>144</v>
          </cell>
          <cell r="R141">
            <v>144</v>
          </cell>
          <cell r="S141">
            <v>8</v>
          </cell>
          <cell r="T141">
            <v>167833</v>
          </cell>
          <cell r="U141">
            <v>14</v>
          </cell>
          <cell r="V141">
            <v>391611</v>
          </cell>
          <cell r="W141">
            <v>559444</v>
          </cell>
          <cell r="X141">
            <v>0</v>
          </cell>
          <cell r="Y141">
            <v>0</v>
          </cell>
          <cell r="Z141">
            <v>25</v>
          </cell>
          <cell r="AA141">
            <v>503500</v>
          </cell>
          <cell r="AB141">
            <v>503500</v>
          </cell>
          <cell r="AC141">
            <v>10</v>
          </cell>
          <cell r="AD141">
            <v>201400</v>
          </cell>
          <cell r="AE141">
            <v>201400</v>
          </cell>
          <cell r="AF141">
            <v>15</v>
          </cell>
          <cell r="AG141">
            <v>302100</v>
          </cell>
          <cell r="AH141">
            <v>302100</v>
          </cell>
          <cell r="AI141">
            <v>0</v>
          </cell>
          <cell r="AJ141">
            <v>0</v>
          </cell>
          <cell r="AK141">
            <v>0</v>
          </cell>
          <cell r="AL141">
            <v>1662813</v>
          </cell>
          <cell r="AM141">
            <v>0</v>
          </cell>
          <cell r="AN141">
            <v>0</v>
          </cell>
          <cell r="AO141" t="b">
            <v>0</v>
          </cell>
          <cell r="AP141">
            <v>0</v>
          </cell>
          <cell r="AQ141">
            <v>0</v>
          </cell>
          <cell r="AR141">
            <v>3500000</v>
          </cell>
          <cell r="AS141">
            <v>0</v>
          </cell>
          <cell r="AT141">
            <v>0</v>
          </cell>
          <cell r="AU141">
            <v>151050</v>
          </cell>
          <cell r="AV141">
            <v>20140</v>
          </cell>
          <cell r="AW141">
            <v>8743257</v>
          </cell>
          <cell r="AX141">
            <v>612028</v>
          </cell>
          <cell r="AY141">
            <v>0</v>
          </cell>
          <cell r="AZ141">
            <v>138900</v>
          </cell>
          <cell r="BA141">
            <v>7821139</v>
          </cell>
          <cell r="BB141">
            <v>926000</v>
          </cell>
          <cell r="BC141">
            <v>1</v>
          </cell>
          <cell r="BD141">
            <v>0</v>
          </cell>
          <cell r="BE141">
            <v>926000</v>
          </cell>
          <cell r="BF141">
            <v>6895139</v>
          </cell>
          <cell r="BG141">
            <v>1978996</v>
          </cell>
          <cell r="BH141">
            <v>5981043</v>
          </cell>
          <cell r="BI141">
            <v>0</v>
          </cell>
          <cell r="BJ141">
            <v>0</v>
          </cell>
          <cell r="BK141">
            <v>0</v>
          </cell>
          <cell r="BL141">
            <v>0</v>
          </cell>
          <cell r="BM141">
            <v>5960903</v>
          </cell>
          <cell r="BN141" t="b">
            <v>1</v>
          </cell>
          <cell r="BO141">
            <v>20140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F141">
            <v>0</v>
          </cell>
          <cell r="CG141">
            <v>0</v>
          </cell>
          <cell r="CH141" t="str">
            <v>DECEMBRIE</v>
          </cell>
          <cell r="CI141" t="str">
            <v>I</v>
          </cell>
          <cell r="CJ141">
            <v>0</v>
          </cell>
          <cell r="CK141" t="b">
            <v>0</v>
          </cell>
          <cell r="CL141">
            <v>0</v>
          </cell>
          <cell r="CM141">
            <v>0</v>
          </cell>
          <cell r="CN141">
            <v>0</v>
          </cell>
          <cell r="CO141">
            <v>0</v>
          </cell>
          <cell r="CP141" t="str">
            <v>N</v>
          </cell>
          <cell r="CQ141" t="str">
            <v>N</v>
          </cell>
          <cell r="CR141" t="b">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v>0</v>
          </cell>
          <cell r="DN141" t="b">
            <v>0</v>
          </cell>
          <cell r="DO141" t="b">
            <v>0</v>
          </cell>
          <cell r="DP141" t="b">
            <v>0</v>
          </cell>
          <cell r="DQ141" t="b">
            <v>0</v>
          </cell>
          <cell r="DR141">
            <v>0</v>
          </cell>
          <cell r="DS141">
            <v>0</v>
          </cell>
          <cell r="DT141">
            <v>0</v>
          </cell>
          <cell r="DU141">
            <v>0</v>
          </cell>
          <cell r="DV141">
            <v>0</v>
          </cell>
          <cell r="DW141">
            <v>0</v>
          </cell>
          <cell r="DX141">
            <v>0</v>
          </cell>
          <cell r="DY141">
            <v>0</v>
          </cell>
          <cell r="DZ141">
            <v>0</v>
          </cell>
          <cell r="EA141">
            <v>0</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t="b">
            <v>0</v>
          </cell>
          <cell r="ET141">
            <v>0</v>
          </cell>
          <cell r="EU141">
            <v>0</v>
          </cell>
          <cell r="EV141">
            <v>0</v>
          </cell>
        </row>
        <row r="142">
          <cell r="A142">
            <v>201</v>
          </cell>
          <cell r="B142" t="str">
            <v>2640126054667</v>
          </cell>
          <cell r="C142" t="str">
            <v>ESTE</v>
          </cell>
          <cell r="D142" t="str">
            <v>MATZEK MAGDA</v>
          </cell>
          <cell r="E142" t="str">
            <v>MATZEK</v>
          </cell>
          <cell r="F142" t="str">
            <v>MAGDA-LENUTA</v>
          </cell>
          <cell r="G142" t="str">
            <v>sef serviciu</v>
          </cell>
          <cell r="H142">
            <v>0</v>
          </cell>
          <cell r="I142">
            <v>3905000</v>
          </cell>
          <cell r="J142">
            <v>5857500</v>
          </cell>
          <cell r="K142">
            <v>4881250</v>
          </cell>
          <cell r="L142">
            <v>1952500</v>
          </cell>
          <cell r="M142">
            <v>1627083</v>
          </cell>
          <cell r="N142">
            <v>0</v>
          </cell>
          <cell r="O142">
            <v>0</v>
          </cell>
          <cell r="P142">
            <v>0</v>
          </cell>
          <cell r="Q142">
            <v>144</v>
          </cell>
          <cell r="R142">
            <v>120</v>
          </cell>
          <cell r="S142">
            <v>0</v>
          </cell>
          <cell r="T142">
            <v>0</v>
          </cell>
          <cell r="U142">
            <v>0</v>
          </cell>
          <cell r="V142">
            <v>0</v>
          </cell>
          <cell r="W142">
            <v>0</v>
          </cell>
          <cell r="X142">
            <v>0</v>
          </cell>
          <cell r="Y142">
            <v>0</v>
          </cell>
          <cell r="Z142">
            <v>15</v>
          </cell>
          <cell r="AA142">
            <v>732188</v>
          </cell>
          <cell r="AB142">
            <v>878625</v>
          </cell>
          <cell r="AC142">
            <v>0</v>
          </cell>
          <cell r="AD142">
            <v>0</v>
          </cell>
          <cell r="AE142">
            <v>0</v>
          </cell>
          <cell r="AF142">
            <v>15</v>
          </cell>
          <cell r="AG142">
            <v>732188</v>
          </cell>
          <cell r="AH142">
            <v>878625</v>
          </cell>
          <cell r="AI142">
            <v>24</v>
          </cell>
          <cell r="AJ142">
            <v>1122688</v>
          </cell>
          <cell r="AK142">
            <v>0</v>
          </cell>
          <cell r="AL142">
            <v>4344408</v>
          </cell>
          <cell r="AM142">
            <v>0</v>
          </cell>
          <cell r="AN142">
            <v>0</v>
          </cell>
          <cell r="AO142" t="b">
            <v>0</v>
          </cell>
          <cell r="AP142">
            <v>0</v>
          </cell>
          <cell r="AQ142">
            <v>0</v>
          </cell>
          <cell r="AR142">
            <v>3500000</v>
          </cell>
          <cell r="AS142">
            <v>0</v>
          </cell>
          <cell r="AT142">
            <v>0</v>
          </cell>
          <cell r="AU142">
            <v>380738</v>
          </cell>
          <cell r="AV142">
            <v>58575</v>
          </cell>
          <cell r="AW142">
            <v>15312722</v>
          </cell>
          <cell r="AX142">
            <v>1071891</v>
          </cell>
          <cell r="AY142">
            <v>0</v>
          </cell>
          <cell r="AZ142">
            <v>138900</v>
          </cell>
          <cell r="BA142">
            <v>13662618</v>
          </cell>
          <cell r="BB142">
            <v>926000</v>
          </cell>
          <cell r="BC142">
            <v>1</v>
          </cell>
          <cell r="BD142">
            <v>0</v>
          </cell>
          <cell r="BE142">
            <v>926000</v>
          </cell>
          <cell r="BF142">
            <v>12736618</v>
          </cell>
          <cell r="BG142">
            <v>4315587</v>
          </cell>
          <cell r="BH142">
            <v>9485931</v>
          </cell>
          <cell r="BI142">
            <v>0</v>
          </cell>
          <cell r="BJ142">
            <v>0</v>
          </cell>
          <cell r="BK142">
            <v>0</v>
          </cell>
          <cell r="BL142">
            <v>0</v>
          </cell>
          <cell r="BM142">
            <v>9446881</v>
          </cell>
          <cell r="BN142" t="b">
            <v>1</v>
          </cell>
          <cell r="BO142">
            <v>39050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F142">
            <v>0</v>
          </cell>
          <cell r="CG142">
            <v>0</v>
          </cell>
          <cell r="CH142" t="str">
            <v>DECEMBRIE</v>
          </cell>
          <cell r="CI142" t="str">
            <v>IA</v>
          </cell>
          <cell r="CJ142">
            <v>0</v>
          </cell>
          <cell r="CK142" t="b">
            <v>0</v>
          </cell>
          <cell r="CL142">
            <v>0</v>
          </cell>
          <cell r="CM142">
            <v>0</v>
          </cell>
          <cell r="CN142">
            <v>0</v>
          </cell>
          <cell r="CO142">
            <v>0</v>
          </cell>
          <cell r="CP142" t="str">
            <v>N</v>
          </cell>
          <cell r="CQ142" t="str">
            <v>N</v>
          </cell>
          <cell r="CR142" t="b">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t="b">
            <v>0</v>
          </cell>
          <cell r="DO142" t="b">
            <v>0</v>
          </cell>
          <cell r="DP142" t="b">
            <v>0</v>
          </cell>
          <cell r="DQ142" t="b">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t="b">
            <v>0</v>
          </cell>
          <cell r="ET142">
            <v>0</v>
          </cell>
          <cell r="EU142">
            <v>0</v>
          </cell>
          <cell r="EV142">
            <v>0</v>
          </cell>
        </row>
        <row r="143">
          <cell r="A143">
            <v>198</v>
          </cell>
          <cell r="B143" t="str">
            <v>2510206020010</v>
          </cell>
          <cell r="C143" t="str">
            <v>ESTE</v>
          </cell>
          <cell r="D143" t="str">
            <v>FLORESCU ANA</v>
          </cell>
          <cell r="E143" t="str">
            <v>FLORESCU</v>
          </cell>
          <cell r="F143" t="str">
            <v>ANA</v>
          </cell>
          <cell r="G143" t="str">
            <v>casier</v>
          </cell>
          <cell r="H143">
            <v>0</v>
          </cell>
          <cell r="I143">
            <v>2014000</v>
          </cell>
          <cell r="J143">
            <v>2014000</v>
          </cell>
          <cell r="K143">
            <v>2014000</v>
          </cell>
          <cell r="L143">
            <v>0</v>
          </cell>
          <cell r="M143">
            <v>0</v>
          </cell>
          <cell r="N143">
            <v>0</v>
          </cell>
          <cell r="O143">
            <v>0</v>
          </cell>
          <cell r="P143">
            <v>0</v>
          </cell>
          <cell r="Q143">
            <v>144</v>
          </cell>
          <cell r="R143">
            <v>144</v>
          </cell>
          <cell r="S143">
            <v>8</v>
          </cell>
          <cell r="T143">
            <v>167833</v>
          </cell>
          <cell r="U143">
            <v>14</v>
          </cell>
          <cell r="V143">
            <v>391611</v>
          </cell>
          <cell r="W143">
            <v>559444</v>
          </cell>
          <cell r="X143">
            <v>0</v>
          </cell>
          <cell r="Y143">
            <v>0</v>
          </cell>
          <cell r="Z143">
            <v>25</v>
          </cell>
          <cell r="AA143">
            <v>503500</v>
          </cell>
          <cell r="AB143">
            <v>503500</v>
          </cell>
          <cell r="AC143">
            <v>0</v>
          </cell>
          <cell r="AD143">
            <v>0</v>
          </cell>
          <cell r="AE143">
            <v>0</v>
          </cell>
          <cell r="AF143">
            <v>15</v>
          </cell>
          <cell r="AG143">
            <v>302100</v>
          </cell>
          <cell r="AH143">
            <v>302100</v>
          </cell>
          <cell r="AI143">
            <v>0</v>
          </cell>
          <cell r="AJ143">
            <v>0</v>
          </cell>
          <cell r="AK143">
            <v>0</v>
          </cell>
          <cell r="AL143">
            <v>1700955</v>
          </cell>
          <cell r="AM143">
            <v>0</v>
          </cell>
          <cell r="AN143">
            <v>0</v>
          </cell>
          <cell r="AO143" t="b">
            <v>0</v>
          </cell>
          <cell r="AP143">
            <v>0</v>
          </cell>
          <cell r="AQ143">
            <v>0</v>
          </cell>
          <cell r="AR143">
            <v>3500000</v>
          </cell>
          <cell r="AS143">
            <v>0</v>
          </cell>
          <cell r="AT143">
            <v>0</v>
          </cell>
          <cell r="AU143">
            <v>140980</v>
          </cell>
          <cell r="AV143">
            <v>20140</v>
          </cell>
          <cell r="AW143">
            <v>8579999</v>
          </cell>
          <cell r="AX143">
            <v>600600</v>
          </cell>
          <cell r="AY143">
            <v>0</v>
          </cell>
          <cell r="AZ143">
            <v>138900</v>
          </cell>
          <cell r="BA143">
            <v>7679379</v>
          </cell>
          <cell r="BB143">
            <v>926000</v>
          </cell>
          <cell r="BC143">
            <v>1.2</v>
          </cell>
          <cell r="BD143">
            <v>185200</v>
          </cell>
          <cell r="BE143">
            <v>1111200</v>
          </cell>
          <cell r="BF143">
            <v>6568179</v>
          </cell>
          <cell r="BG143">
            <v>1848212</v>
          </cell>
          <cell r="BH143">
            <v>5970067</v>
          </cell>
          <cell r="BI143">
            <v>0</v>
          </cell>
          <cell r="BJ143">
            <v>0</v>
          </cell>
          <cell r="BK143">
            <v>550000</v>
          </cell>
          <cell r="BL143">
            <v>0</v>
          </cell>
          <cell r="BM143">
            <v>5399927</v>
          </cell>
          <cell r="BN143" t="b">
            <v>1</v>
          </cell>
          <cell r="BO143">
            <v>20140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F143">
            <v>0</v>
          </cell>
          <cell r="CG143">
            <v>0</v>
          </cell>
          <cell r="CH143" t="str">
            <v>DECEMBRIE</v>
          </cell>
          <cell r="CI143" t="str">
            <v>I</v>
          </cell>
          <cell r="CJ143">
            <v>0</v>
          </cell>
          <cell r="CK143" t="b">
            <v>0</v>
          </cell>
          <cell r="CL143">
            <v>0</v>
          </cell>
          <cell r="CM143">
            <v>0</v>
          </cell>
          <cell r="CN143">
            <v>0</v>
          </cell>
          <cell r="CO143">
            <v>0</v>
          </cell>
          <cell r="CP143" t="str">
            <v>N</v>
          </cell>
          <cell r="CQ143" t="str">
            <v>N</v>
          </cell>
          <cell r="CR143" t="b">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t="b">
            <v>0</v>
          </cell>
          <cell r="DO143" t="b">
            <v>0</v>
          </cell>
          <cell r="DP143" t="b">
            <v>0</v>
          </cell>
          <cell r="DQ143" t="b">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t="b">
            <v>0</v>
          </cell>
          <cell r="ET143">
            <v>0</v>
          </cell>
          <cell r="EU143">
            <v>0</v>
          </cell>
          <cell r="EV143">
            <v>0</v>
          </cell>
        </row>
        <row r="144">
          <cell r="A144">
            <v>202</v>
          </cell>
          <cell r="B144" t="str">
            <v>2740827020056</v>
          </cell>
          <cell r="C144" t="str">
            <v>ESTE</v>
          </cell>
          <cell r="D144" t="str">
            <v>CODAU MIHAELA</v>
          </cell>
          <cell r="E144" t="str">
            <v>CODAU</v>
          </cell>
          <cell r="F144" t="str">
            <v>MIHAELA</v>
          </cell>
          <cell r="G144" t="str">
            <v>inspector spec.</v>
          </cell>
          <cell r="H144">
            <v>0</v>
          </cell>
          <cell r="I144">
            <v>3452000</v>
          </cell>
          <cell r="J144">
            <v>3452000</v>
          </cell>
          <cell r="K144">
            <v>2876667</v>
          </cell>
          <cell r="L144">
            <v>0</v>
          </cell>
          <cell r="M144">
            <v>0</v>
          </cell>
          <cell r="N144">
            <v>0</v>
          </cell>
          <cell r="O144">
            <v>0</v>
          </cell>
          <cell r="P144">
            <v>0</v>
          </cell>
          <cell r="Q144">
            <v>144</v>
          </cell>
          <cell r="R144">
            <v>120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15</v>
          </cell>
          <cell r="AG144">
            <v>431500</v>
          </cell>
          <cell r="AH144">
            <v>517800</v>
          </cell>
          <cell r="AI144">
            <v>24</v>
          </cell>
          <cell r="AJ144">
            <v>575333</v>
          </cell>
          <cell r="AK144">
            <v>0</v>
          </cell>
          <cell r="AL144">
            <v>2915402</v>
          </cell>
          <cell r="AM144">
            <v>0</v>
          </cell>
          <cell r="AN144">
            <v>0</v>
          </cell>
          <cell r="AO144" t="b">
            <v>0</v>
          </cell>
          <cell r="AP144">
            <v>0</v>
          </cell>
          <cell r="AQ144">
            <v>0</v>
          </cell>
          <cell r="AR144">
            <v>3500000</v>
          </cell>
          <cell r="AS144">
            <v>0</v>
          </cell>
          <cell r="AT144">
            <v>0</v>
          </cell>
          <cell r="AU144">
            <v>198490</v>
          </cell>
          <cell r="AV144">
            <v>34520</v>
          </cell>
          <cell r="AW144">
            <v>10298902</v>
          </cell>
          <cell r="AX144">
            <v>720923</v>
          </cell>
          <cell r="AY144">
            <v>0</v>
          </cell>
          <cell r="AZ144">
            <v>138900</v>
          </cell>
          <cell r="BA144">
            <v>9206069</v>
          </cell>
          <cell r="BB144">
            <v>926000</v>
          </cell>
          <cell r="BC144">
            <v>1</v>
          </cell>
          <cell r="BD144">
            <v>0</v>
          </cell>
          <cell r="BE144">
            <v>926000</v>
          </cell>
          <cell r="BF144">
            <v>8280069</v>
          </cell>
          <cell r="BG144">
            <v>2532968</v>
          </cell>
          <cell r="BH144">
            <v>6812001</v>
          </cell>
          <cell r="BI144">
            <v>0</v>
          </cell>
          <cell r="BJ144">
            <v>0</v>
          </cell>
          <cell r="BK144">
            <v>0</v>
          </cell>
          <cell r="BL144">
            <v>0</v>
          </cell>
          <cell r="BM144">
            <v>6777481</v>
          </cell>
          <cell r="BN144" t="b">
            <v>1</v>
          </cell>
          <cell r="BO144">
            <v>34520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F144">
            <v>0</v>
          </cell>
          <cell r="CG144">
            <v>0</v>
          </cell>
          <cell r="CH144" t="str">
            <v>DECEMBRIE</v>
          </cell>
          <cell r="CI144" t="str">
            <v>I</v>
          </cell>
          <cell r="CJ144">
            <v>0</v>
          </cell>
          <cell r="CK144" t="b">
            <v>0</v>
          </cell>
          <cell r="CL144">
            <v>0</v>
          </cell>
          <cell r="CM144">
            <v>0</v>
          </cell>
          <cell r="CN144">
            <v>0</v>
          </cell>
          <cell r="CO144">
            <v>0</v>
          </cell>
          <cell r="CP144" t="str">
            <v>N</v>
          </cell>
          <cell r="CQ144" t="str">
            <v>N</v>
          </cell>
          <cell r="CR144" t="b">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t="b">
            <v>0</v>
          </cell>
          <cell r="DO144" t="b">
            <v>0</v>
          </cell>
          <cell r="DP144" t="b">
            <v>0</v>
          </cell>
          <cell r="DQ144" t="b">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t="b">
            <v>0</v>
          </cell>
          <cell r="ET144">
            <v>0</v>
          </cell>
          <cell r="EU144">
            <v>0</v>
          </cell>
          <cell r="EV144">
            <v>0</v>
          </cell>
        </row>
        <row r="145">
          <cell r="A145">
            <v>191</v>
          </cell>
          <cell r="B145" t="str">
            <v>2680822020024</v>
          </cell>
          <cell r="C145" t="str">
            <v>ESTE</v>
          </cell>
          <cell r="D145" t="str">
            <v>BODEA MARCELA</v>
          </cell>
          <cell r="E145" t="str">
            <v>BODEA</v>
          </cell>
          <cell r="F145" t="str">
            <v>MARCELA</v>
          </cell>
          <cell r="G145" t="str">
            <v>inspector</v>
          </cell>
          <cell r="H145">
            <v>0</v>
          </cell>
          <cell r="I145">
            <v>2497467</v>
          </cell>
          <cell r="J145">
            <v>2497467</v>
          </cell>
          <cell r="K145">
            <v>1942474</v>
          </cell>
          <cell r="L145">
            <v>0</v>
          </cell>
          <cell r="M145">
            <v>0</v>
          </cell>
          <cell r="N145">
            <v>0</v>
          </cell>
          <cell r="O145">
            <v>0</v>
          </cell>
          <cell r="P145">
            <v>0</v>
          </cell>
          <cell r="Q145">
            <v>144</v>
          </cell>
          <cell r="R145">
            <v>112</v>
          </cell>
          <cell r="S145">
            <v>0</v>
          </cell>
          <cell r="T145">
            <v>0</v>
          </cell>
          <cell r="U145">
            <v>0</v>
          </cell>
          <cell r="V145">
            <v>0</v>
          </cell>
          <cell r="W145">
            <v>0</v>
          </cell>
          <cell r="X145">
            <v>0</v>
          </cell>
          <cell r="Y145">
            <v>0</v>
          </cell>
          <cell r="Z145">
            <v>15</v>
          </cell>
          <cell r="AA145">
            <v>291371</v>
          </cell>
          <cell r="AB145">
            <v>374620</v>
          </cell>
          <cell r="AC145">
            <v>0</v>
          </cell>
          <cell r="AD145">
            <v>0</v>
          </cell>
          <cell r="AE145">
            <v>0</v>
          </cell>
          <cell r="AF145">
            <v>15</v>
          </cell>
          <cell r="AG145">
            <v>291371</v>
          </cell>
          <cell r="AH145">
            <v>374620</v>
          </cell>
          <cell r="AI145">
            <v>32</v>
          </cell>
          <cell r="AJ145">
            <v>638242</v>
          </cell>
          <cell r="AK145">
            <v>0</v>
          </cell>
          <cell r="AL145">
            <v>2110836</v>
          </cell>
          <cell r="AM145">
            <v>0</v>
          </cell>
          <cell r="AN145">
            <v>0</v>
          </cell>
          <cell r="AO145" t="b">
            <v>0</v>
          </cell>
          <cell r="AP145">
            <v>0</v>
          </cell>
          <cell r="AQ145">
            <v>0</v>
          </cell>
          <cell r="AR145">
            <v>3500000</v>
          </cell>
          <cell r="AS145">
            <v>0</v>
          </cell>
          <cell r="AT145">
            <v>0</v>
          </cell>
          <cell r="AU145">
            <v>162335</v>
          </cell>
          <cell r="AV145">
            <v>24975</v>
          </cell>
          <cell r="AW145">
            <v>8774294</v>
          </cell>
          <cell r="AX145">
            <v>614201</v>
          </cell>
          <cell r="AY145">
            <v>0</v>
          </cell>
          <cell r="AZ145">
            <v>138900</v>
          </cell>
          <cell r="BA145">
            <v>7833883</v>
          </cell>
          <cell r="BB145">
            <v>926000</v>
          </cell>
          <cell r="BC145">
            <v>1.35</v>
          </cell>
          <cell r="BD145">
            <v>324100</v>
          </cell>
          <cell r="BE145">
            <v>1250100</v>
          </cell>
          <cell r="BF145">
            <v>6583783</v>
          </cell>
          <cell r="BG145">
            <v>1854453</v>
          </cell>
          <cell r="BH145">
            <v>6118330</v>
          </cell>
          <cell r="BI145">
            <v>0</v>
          </cell>
          <cell r="BJ145">
            <v>0</v>
          </cell>
          <cell r="BK145">
            <v>350000</v>
          </cell>
          <cell r="BL145">
            <v>0</v>
          </cell>
          <cell r="BM145">
            <v>5743355</v>
          </cell>
          <cell r="BN145" t="b">
            <v>1</v>
          </cell>
          <cell r="BO145">
            <v>24975</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F145">
            <v>0</v>
          </cell>
          <cell r="CG145">
            <v>0</v>
          </cell>
          <cell r="CH145" t="str">
            <v>DECEMBRIE</v>
          </cell>
          <cell r="CI145" t="str">
            <v>IA</v>
          </cell>
          <cell r="CJ145">
            <v>0</v>
          </cell>
          <cell r="CK145" t="b">
            <v>0</v>
          </cell>
          <cell r="CL145">
            <v>0</v>
          </cell>
          <cell r="CM145">
            <v>0</v>
          </cell>
          <cell r="CN145">
            <v>0</v>
          </cell>
          <cell r="CO145">
            <v>0</v>
          </cell>
          <cell r="CP145" t="str">
            <v>N</v>
          </cell>
          <cell r="CQ145" t="str">
            <v>N</v>
          </cell>
          <cell r="CR145" t="b">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v>0</v>
          </cell>
          <cell r="DN145" t="b">
            <v>0</v>
          </cell>
          <cell r="DO145" t="b">
            <v>0</v>
          </cell>
          <cell r="DP145" t="b">
            <v>0</v>
          </cell>
          <cell r="DQ145" t="b">
            <v>0</v>
          </cell>
          <cell r="DR145">
            <v>0</v>
          </cell>
          <cell r="DS145">
            <v>0</v>
          </cell>
          <cell r="DT145">
            <v>0</v>
          </cell>
          <cell r="DU145">
            <v>0</v>
          </cell>
          <cell r="DV145">
            <v>0</v>
          </cell>
          <cell r="DW145">
            <v>0</v>
          </cell>
          <cell r="DX145">
            <v>0</v>
          </cell>
          <cell r="DY145">
            <v>0</v>
          </cell>
          <cell r="DZ145">
            <v>0</v>
          </cell>
          <cell r="EA145">
            <v>0</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v>0</v>
          </cell>
          <cell r="EP145">
            <v>0</v>
          </cell>
          <cell r="EQ145">
            <v>0</v>
          </cell>
          <cell r="ER145">
            <v>0</v>
          </cell>
          <cell r="ES145" t="b">
            <v>0</v>
          </cell>
          <cell r="ET145">
            <v>0</v>
          </cell>
          <cell r="EU145">
            <v>0</v>
          </cell>
          <cell r="EV145">
            <v>0</v>
          </cell>
        </row>
        <row r="146">
          <cell r="A146">
            <v>203</v>
          </cell>
          <cell r="B146" t="str">
            <v>2700203020017</v>
          </cell>
          <cell r="C146" t="str">
            <v>ESTE</v>
          </cell>
          <cell r="D146" t="str">
            <v>BAIGHER EUGENIA-DANIELA</v>
          </cell>
          <cell r="E146" t="str">
            <v>BAIGHER</v>
          </cell>
          <cell r="F146" t="str">
            <v>EUGENIA-DANIELA</v>
          </cell>
          <cell r="G146" t="str">
            <v>inspector spec.</v>
          </cell>
          <cell r="H146">
            <v>0</v>
          </cell>
          <cell r="I146">
            <v>3905000</v>
          </cell>
          <cell r="J146">
            <v>3905000</v>
          </cell>
          <cell r="K146">
            <v>3905000</v>
          </cell>
          <cell r="L146">
            <v>0</v>
          </cell>
          <cell r="M146">
            <v>0</v>
          </cell>
          <cell r="N146">
            <v>0</v>
          </cell>
          <cell r="O146">
            <v>0</v>
          </cell>
          <cell r="P146">
            <v>0</v>
          </cell>
          <cell r="Q146">
            <v>144</v>
          </cell>
          <cell r="R146">
            <v>144</v>
          </cell>
          <cell r="S146">
            <v>0</v>
          </cell>
          <cell r="T146">
            <v>0</v>
          </cell>
          <cell r="U146">
            <v>0</v>
          </cell>
          <cell r="V146">
            <v>0</v>
          </cell>
          <cell r="W146">
            <v>0</v>
          </cell>
          <cell r="X146">
            <v>0</v>
          </cell>
          <cell r="Y146">
            <v>0</v>
          </cell>
          <cell r="Z146">
            <v>5</v>
          </cell>
          <cell r="AA146">
            <v>195250</v>
          </cell>
          <cell r="AB146">
            <v>195250</v>
          </cell>
          <cell r="AC146">
            <v>0</v>
          </cell>
          <cell r="AD146">
            <v>0</v>
          </cell>
          <cell r="AE146">
            <v>0</v>
          </cell>
          <cell r="AF146">
            <v>15</v>
          </cell>
          <cell r="AG146">
            <v>585750</v>
          </cell>
          <cell r="AH146">
            <v>585750</v>
          </cell>
          <cell r="AI146">
            <v>0</v>
          </cell>
          <cell r="AJ146">
            <v>0</v>
          </cell>
          <cell r="AK146">
            <v>0</v>
          </cell>
          <cell r="AL146">
            <v>3260945</v>
          </cell>
          <cell r="AM146">
            <v>0</v>
          </cell>
          <cell r="AN146">
            <v>0</v>
          </cell>
          <cell r="AO146" t="b">
            <v>0</v>
          </cell>
          <cell r="AP146">
            <v>0</v>
          </cell>
          <cell r="AQ146">
            <v>0</v>
          </cell>
          <cell r="AR146">
            <v>3500000</v>
          </cell>
          <cell r="AS146">
            <v>0</v>
          </cell>
          <cell r="AT146">
            <v>0</v>
          </cell>
          <cell r="AU146">
            <v>234300</v>
          </cell>
          <cell r="AV146">
            <v>39050</v>
          </cell>
          <cell r="AW146">
            <v>11446945</v>
          </cell>
          <cell r="AX146">
            <v>801286</v>
          </cell>
          <cell r="AY146">
            <v>0</v>
          </cell>
          <cell r="AZ146">
            <v>138900</v>
          </cell>
          <cell r="BA146">
            <v>10233409</v>
          </cell>
          <cell r="BB146">
            <v>926000</v>
          </cell>
          <cell r="BC146">
            <v>1</v>
          </cell>
          <cell r="BD146">
            <v>0</v>
          </cell>
          <cell r="BE146">
            <v>926000</v>
          </cell>
          <cell r="BF146">
            <v>9307409</v>
          </cell>
          <cell r="BG146">
            <v>2943904</v>
          </cell>
          <cell r="BH146">
            <v>7428405</v>
          </cell>
          <cell r="BI146">
            <v>0</v>
          </cell>
          <cell r="BJ146">
            <v>0</v>
          </cell>
          <cell r="BK146">
            <v>395674</v>
          </cell>
          <cell r="BL146">
            <v>0</v>
          </cell>
          <cell r="BM146">
            <v>6993681</v>
          </cell>
          <cell r="BN146" t="b">
            <v>1</v>
          </cell>
          <cell r="BO146">
            <v>39050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F146">
            <v>0</v>
          </cell>
          <cell r="CG146">
            <v>0</v>
          </cell>
          <cell r="CH146" t="str">
            <v>DECEMBRIE</v>
          </cell>
          <cell r="CI146" t="str">
            <v>IA</v>
          </cell>
          <cell r="CJ146">
            <v>0</v>
          </cell>
          <cell r="CK146" t="b">
            <v>0</v>
          </cell>
          <cell r="CL146">
            <v>0</v>
          </cell>
          <cell r="CM146">
            <v>0</v>
          </cell>
          <cell r="CN146">
            <v>0</v>
          </cell>
          <cell r="CO146">
            <v>0</v>
          </cell>
          <cell r="CP146" t="str">
            <v>N</v>
          </cell>
          <cell r="CQ146" t="str">
            <v>N</v>
          </cell>
          <cell r="CR146" t="b">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t="b">
            <v>0</v>
          </cell>
          <cell r="DO146" t="b">
            <v>0</v>
          </cell>
          <cell r="DP146" t="b">
            <v>0</v>
          </cell>
          <cell r="DQ146" t="b">
            <v>0</v>
          </cell>
          <cell r="DR146">
            <v>0</v>
          </cell>
          <cell r="DS146">
            <v>0</v>
          </cell>
          <cell r="DT146">
            <v>0</v>
          </cell>
          <cell r="DU146">
            <v>0</v>
          </cell>
          <cell r="DV146">
            <v>0</v>
          </cell>
          <cell r="DW146">
            <v>0</v>
          </cell>
          <cell r="DX146">
            <v>0</v>
          </cell>
          <cell r="DY146">
            <v>0</v>
          </cell>
          <cell r="DZ146">
            <v>0</v>
          </cell>
          <cell r="EA146">
            <v>0</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v>0</v>
          </cell>
          <cell r="ES146" t="b">
            <v>0</v>
          </cell>
          <cell r="ET146">
            <v>0</v>
          </cell>
          <cell r="EU146">
            <v>0</v>
          </cell>
          <cell r="EV146">
            <v>0</v>
          </cell>
        </row>
        <row r="147">
          <cell r="A147">
            <v>204</v>
          </cell>
          <cell r="B147" t="str">
            <v>2720409020017</v>
          </cell>
          <cell r="C147" t="str">
            <v>ESTE</v>
          </cell>
          <cell r="D147" t="str">
            <v>TULCAN MIHAELA</v>
          </cell>
          <cell r="E147" t="str">
            <v>TULCAN</v>
          </cell>
          <cell r="F147" t="str">
            <v>MIHAELA</v>
          </cell>
          <cell r="G147" t="str">
            <v>inspector spec.</v>
          </cell>
          <cell r="H147">
            <v>0</v>
          </cell>
          <cell r="I147">
            <v>3905000</v>
          </cell>
          <cell r="J147">
            <v>5056975</v>
          </cell>
          <cell r="K147">
            <v>5056975</v>
          </cell>
          <cell r="L147">
            <v>1151975</v>
          </cell>
          <cell r="M147">
            <v>1151975</v>
          </cell>
          <cell r="N147">
            <v>0</v>
          </cell>
          <cell r="O147">
            <v>0</v>
          </cell>
          <cell r="P147">
            <v>0</v>
          </cell>
          <cell r="Q147">
            <v>144</v>
          </cell>
          <cell r="R147">
            <v>144</v>
          </cell>
          <cell r="S147">
            <v>0</v>
          </cell>
          <cell r="T147">
            <v>0</v>
          </cell>
          <cell r="U147">
            <v>0</v>
          </cell>
          <cell r="V147">
            <v>0</v>
          </cell>
          <cell r="W147">
            <v>0</v>
          </cell>
          <cell r="X147">
            <v>0</v>
          </cell>
          <cell r="Y147">
            <v>0</v>
          </cell>
          <cell r="Z147">
            <v>5</v>
          </cell>
          <cell r="AA147">
            <v>252849</v>
          </cell>
          <cell r="AB147">
            <v>252849</v>
          </cell>
          <cell r="AC147">
            <v>0</v>
          </cell>
          <cell r="AD147">
            <v>0</v>
          </cell>
          <cell r="AE147">
            <v>0</v>
          </cell>
          <cell r="AF147">
            <v>15</v>
          </cell>
          <cell r="AG147">
            <v>758546</v>
          </cell>
          <cell r="AH147">
            <v>758546</v>
          </cell>
          <cell r="AI147">
            <v>0</v>
          </cell>
          <cell r="AJ147">
            <v>0</v>
          </cell>
          <cell r="AK147">
            <v>0</v>
          </cell>
          <cell r="AL147">
            <v>3477914</v>
          </cell>
          <cell r="AM147">
            <v>0</v>
          </cell>
          <cell r="AN147">
            <v>0</v>
          </cell>
          <cell r="AO147" t="b">
            <v>0</v>
          </cell>
          <cell r="AP147">
            <v>0</v>
          </cell>
          <cell r="AQ147">
            <v>0</v>
          </cell>
          <cell r="AR147">
            <v>3500000</v>
          </cell>
          <cell r="AS147">
            <v>0</v>
          </cell>
          <cell r="AT147">
            <v>0</v>
          </cell>
          <cell r="AU147">
            <v>303418</v>
          </cell>
          <cell r="AV147">
            <v>50570</v>
          </cell>
          <cell r="AW147">
            <v>13046284</v>
          </cell>
          <cell r="AX147">
            <v>913240</v>
          </cell>
          <cell r="AY147">
            <v>0</v>
          </cell>
          <cell r="AZ147">
            <v>138900</v>
          </cell>
          <cell r="BA147">
            <v>11640156</v>
          </cell>
          <cell r="BB147">
            <v>926000</v>
          </cell>
          <cell r="BC147">
            <v>1</v>
          </cell>
          <cell r="BD147">
            <v>0</v>
          </cell>
          <cell r="BE147">
            <v>926000</v>
          </cell>
          <cell r="BF147">
            <v>10714156</v>
          </cell>
          <cell r="BG147">
            <v>3506602</v>
          </cell>
          <cell r="BH147">
            <v>8272454</v>
          </cell>
          <cell r="BI147">
            <v>0</v>
          </cell>
          <cell r="BJ147">
            <v>0</v>
          </cell>
          <cell r="BK147">
            <v>0</v>
          </cell>
          <cell r="BL147">
            <v>0</v>
          </cell>
          <cell r="BM147">
            <v>8233404</v>
          </cell>
          <cell r="BN147" t="b">
            <v>1</v>
          </cell>
          <cell r="BO147">
            <v>39050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F147">
            <v>0</v>
          </cell>
          <cell r="CG147">
            <v>0</v>
          </cell>
          <cell r="CH147" t="str">
            <v>DECEMBRIE</v>
          </cell>
          <cell r="CI147" t="str">
            <v>IA</v>
          </cell>
          <cell r="CJ147">
            <v>0</v>
          </cell>
          <cell r="CK147" t="b">
            <v>0</v>
          </cell>
          <cell r="CL147">
            <v>0</v>
          </cell>
          <cell r="CM147">
            <v>0</v>
          </cell>
          <cell r="CN147">
            <v>0</v>
          </cell>
          <cell r="CO147">
            <v>0</v>
          </cell>
          <cell r="CP147" t="str">
            <v>N</v>
          </cell>
          <cell r="CQ147" t="str">
            <v>N</v>
          </cell>
          <cell r="CR147" t="b">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t="b">
            <v>0</v>
          </cell>
          <cell r="DO147" t="b">
            <v>0</v>
          </cell>
          <cell r="DP147" t="b">
            <v>0</v>
          </cell>
          <cell r="DQ147" t="b">
            <v>0</v>
          </cell>
          <cell r="DR147">
            <v>0</v>
          </cell>
          <cell r="DS147">
            <v>0</v>
          </cell>
          <cell r="DT147">
            <v>0</v>
          </cell>
          <cell r="DU147">
            <v>0</v>
          </cell>
          <cell r="DV147">
            <v>0</v>
          </cell>
          <cell r="DW147">
            <v>0</v>
          </cell>
          <cell r="DX147">
            <v>0</v>
          </cell>
          <cell r="DY147">
            <v>0</v>
          </cell>
          <cell r="DZ147">
            <v>0</v>
          </cell>
          <cell r="EA147">
            <v>0</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v>0</v>
          </cell>
          <cell r="EP147">
            <v>0</v>
          </cell>
          <cell r="EQ147">
            <v>0</v>
          </cell>
          <cell r="ER147">
            <v>0</v>
          </cell>
          <cell r="ES147" t="b">
            <v>0</v>
          </cell>
          <cell r="ET147">
            <v>0</v>
          </cell>
          <cell r="EU147">
            <v>0</v>
          </cell>
          <cell r="EV147">
            <v>0</v>
          </cell>
        </row>
        <row r="148">
          <cell r="A148">
            <v>205</v>
          </cell>
          <cell r="B148" t="str">
            <v>1500927020036</v>
          </cell>
          <cell r="C148" t="str">
            <v>ESTE</v>
          </cell>
          <cell r="D148" t="str">
            <v>ONITA EUGEN-SILVIUS</v>
          </cell>
          <cell r="E148" t="str">
            <v>ONITA</v>
          </cell>
          <cell r="F148" t="str">
            <v>EUGEN-SILVIUS</v>
          </cell>
          <cell r="G148" t="str">
            <v>inspector</v>
          </cell>
          <cell r="H148">
            <v>0</v>
          </cell>
          <cell r="I148">
            <v>2497467</v>
          </cell>
          <cell r="J148">
            <v>2497467</v>
          </cell>
          <cell r="K148">
            <v>2497467</v>
          </cell>
          <cell r="L148">
            <v>0</v>
          </cell>
          <cell r="M148">
            <v>0</v>
          </cell>
          <cell r="N148">
            <v>0</v>
          </cell>
          <cell r="O148">
            <v>0</v>
          </cell>
          <cell r="P148">
            <v>0</v>
          </cell>
          <cell r="Q148">
            <v>144</v>
          </cell>
          <cell r="R148">
            <v>144</v>
          </cell>
          <cell r="S148">
            <v>0</v>
          </cell>
          <cell r="T148">
            <v>0</v>
          </cell>
          <cell r="U148">
            <v>0</v>
          </cell>
          <cell r="V148">
            <v>0</v>
          </cell>
          <cell r="W148">
            <v>0</v>
          </cell>
          <cell r="X148">
            <v>0</v>
          </cell>
          <cell r="Y148">
            <v>0</v>
          </cell>
          <cell r="Z148">
            <v>25</v>
          </cell>
          <cell r="AA148">
            <v>624367</v>
          </cell>
          <cell r="AB148">
            <v>624367</v>
          </cell>
          <cell r="AC148">
            <v>10</v>
          </cell>
          <cell r="AD148">
            <v>249747</v>
          </cell>
          <cell r="AE148">
            <v>249747</v>
          </cell>
          <cell r="AF148">
            <v>0</v>
          </cell>
          <cell r="AG148">
            <v>0</v>
          </cell>
          <cell r="AH148">
            <v>0</v>
          </cell>
          <cell r="AI148">
            <v>0</v>
          </cell>
          <cell r="AJ148">
            <v>0</v>
          </cell>
          <cell r="AK148">
            <v>0</v>
          </cell>
          <cell r="AL148">
            <v>2110836</v>
          </cell>
          <cell r="AM148">
            <v>0</v>
          </cell>
          <cell r="AN148">
            <v>0</v>
          </cell>
          <cell r="AO148" t="b">
            <v>0</v>
          </cell>
          <cell r="AP148">
            <v>0</v>
          </cell>
          <cell r="AQ148">
            <v>0</v>
          </cell>
          <cell r="AR148">
            <v>3500000</v>
          </cell>
          <cell r="AS148">
            <v>0</v>
          </cell>
          <cell r="AT148">
            <v>0</v>
          </cell>
          <cell r="AU148">
            <v>168579</v>
          </cell>
          <cell r="AV148">
            <v>24975</v>
          </cell>
          <cell r="AW148">
            <v>8982417</v>
          </cell>
          <cell r="AX148">
            <v>628769</v>
          </cell>
          <cell r="AY148">
            <v>0</v>
          </cell>
          <cell r="AZ148">
            <v>138900</v>
          </cell>
          <cell r="BA148">
            <v>8021194</v>
          </cell>
          <cell r="BB148">
            <v>926000</v>
          </cell>
          <cell r="BC148">
            <v>1</v>
          </cell>
          <cell r="BD148">
            <v>0</v>
          </cell>
          <cell r="BE148">
            <v>926000</v>
          </cell>
          <cell r="BF148">
            <v>7095194</v>
          </cell>
          <cell r="BG148">
            <v>2059018</v>
          </cell>
          <cell r="BH148">
            <v>6101076</v>
          </cell>
          <cell r="BI148">
            <v>0</v>
          </cell>
          <cell r="BJ148">
            <v>0</v>
          </cell>
          <cell r="BK148">
            <v>0</v>
          </cell>
          <cell r="BL148">
            <v>0</v>
          </cell>
          <cell r="BM148">
            <v>6076101</v>
          </cell>
          <cell r="BN148" t="b">
            <v>1</v>
          </cell>
          <cell r="BO148">
            <v>24975</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F148">
            <v>0</v>
          </cell>
          <cell r="CG148">
            <v>0</v>
          </cell>
          <cell r="CH148" t="str">
            <v>DECEMBRIE</v>
          </cell>
          <cell r="CI148" t="str">
            <v>IA</v>
          </cell>
          <cell r="CJ148">
            <v>0</v>
          </cell>
          <cell r="CK148" t="b">
            <v>0</v>
          </cell>
          <cell r="CL148">
            <v>0</v>
          </cell>
          <cell r="CM148">
            <v>0</v>
          </cell>
          <cell r="CN148">
            <v>0</v>
          </cell>
          <cell r="CO148">
            <v>0</v>
          </cell>
          <cell r="CP148" t="str">
            <v>N</v>
          </cell>
          <cell r="CQ148" t="str">
            <v>N</v>
          </cell>
          <cell r="CR148" t="b">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v>0</v>
          </cell>
          <cell r="DN148" t="b">
            <v>0</v>
          </cell>
          <cell r="DO148" t="b">
            <v>0</v>
          </cell>
          <cell r="DP148" t="b">
            <v>0</v>
          </cell>
          <cell r="DQ148" t="b">
            <v>0</v>
          </cell>
          <cell r="DR148">
            <v>0</v>
          </cell>
          <cell r="DS148">
            <v>0</v>
          </cell>
          <cell r="DT148">
            <v>0</v>
          </cell>
          <cell r="DU148">
            <v>0</v>
          </cell>
          <cell r="DV148">
            <v>0</v>
          </cell>
          <cell r="DW148">
            <v>0</v>
          </cell>
          <cell r="DX148">
            <v>0</v>
          </cell>
          <cell r="DY148">
            <v>0</v>
          </cell>
          <cell r="DZ148">
            <v>0</v>
          </cell>
          <cell r="EA148">
            <v>0</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v>0</v>
          </cell>
          <cell r="EP148">
            <v>0</v>
          </cell>
          <cell r="EQ148">
            <v>0</v>
          </cell>
          <cell r="ER148">
            <v>0</v>
          </cell>
          <cell r="ES148" t="b">
            <v>0</v>
          </cell>
          <cell r="ET148">
            <v>0</v>
          </cell>
          <cell r="EU148">
            <v>0</v>
          </cell>
          <cell r="EV148">
            <v>0</v>
          </cell>
        </row>
        <row r="149">
          <cell r="A149">
            <v>188</v>
          </cell>
          <cell r="B149" t="str">
            <v>2770306020040</v>
          </cell>
          <cell r="C149" t="str">
            <v>ESTE</v>
          </cell>
          <cell r="D149" t="str">
            <v>SIMINA ADRIANA</v>
          </cell>
          <cell r="E149" t="str">
            <v>SIMINA</v>
          </cell>
          <cell r="F149" t="str">
            <v>ADRIANA</v>
          </cell>
          <cell r="G149" t="str">
            <v>inspector</v>
          </cell>
          <cell r="H149">
            <v>0</v>
          </cell>
          <cell r="I149">
            <v>2547000</v>
          </cell>
          <cell r="J149">
            <v>2547000</v>
          </cell>
          <cell r="K149">
            <v>1698000</v>
          </cell>
          <cell r="L149">
            <v>0</v>
          </cell>
          <cell r="M149">
            <v>0</v>
          </cell>
          <cell r="N149">
            <v>0</v>
          </cell>
          <cell r="O149">
            <v>0</v>
          </cell>
          <cell r="P149">
            <v>0</v>
          </cell>
          <cell r="Q149">
            <v>144</v>
          </cell>
          <cell r="R149">
            <v>96</v>
          </cell>
          <cell r="S149">
            <v>0</v>
          </cell>
          <cell r="T149">
            <v>0</v>
          </cell>
          <cell r="U149">
            <v>0</v>
          </cell>
          <cell r="V149">
            <v>0</v>
          </cell>
          <cell r="W149">
            <v>0</v>
          </cell>
          <cell r="X149">
            <v>0</v>
          </cell>
          <cell r="Y149">
            <v>0</v>
          </cell>
          <cell r="Z149">
            <v>10</v>
          </cell>
          <cell r="AA149">
            <v>169800</v>
          </cell>
          <cell r="AB149">
            <v>254700</v>
          </cell>
          <cell r="AC149">
            <v>10</v>
          </cell>
          <cell r="AD149">
            <v>169800</v>
          </cell>
          <cell r="AE149">
            <v>254700</v>
          </cell>
          <cell r="AF149">
            <v>0</v>
          </cell>
          <cell r="AG149">
            <v>0</v>
          </cell>
          <cell r="AH149">
            <v>0</v>
          </cell>
          <cell r="AI149">
            <v>48</v>
          </cell>
          <cell r="AJ149">
            <v>933900</v>
          </cell>
          <cell r="AK149">
            <v>0</v>
          </cell>
          <cell r="AL149">
            <v>2132890</v>
          </cell>
          <cell r="AM149">
            <v>0</v>
          </cell>
          <cell r="AN149">
            <v>0</v>
          </cell>
          <cell r="AO149" t="b">
            <v>0</v>
          </cell>
          <cell r="AP149">
            <v>0</v>
          </cell>
          <cell r="AQ149">
            <v>0</v>
          </cell>
          <cell r="AR149">
            <v>3500000</v>
          </cell>
          <cell r="AS149">
            <v>0</v>
          </cell>
          <cell r="AT149">
            <v>0</v>
          </cell>
          <cell r="AU149">
            <v>152820</v>
          </cell>
          <cell r="AV149">
            <v>25470</v>
          </cell>
          <cell r="AW149">
            <v>8604390</v>
          </cell>
          <cell r="AX149">
            <v>602307</v>
          </cell>
          <cell r="AY149">
            <v>0</v>
          </cell>
          <cell r="AZ149">
            <v>138900</v>
          </cell>
          <cell r="BA149">
            <v>7684893</v>
          </cell>
          <cell r="BB149">
            <v>926000</v>
          </cell>
          <cell r="BC149">
            <v>1</v>
          </cell>
          <cell r="BD149">
            <v>0</v>
          </cell>
          <cell r="BE149">
            <v>926000</v>
          </cell>
          <cell r="BF149">
            <v>6758893</v>
          </cell>
          <cell r="BG149">
            <v>1924497</v>
          </cell>
          <cell r="BH149">
            <v>5899296</v>
          </cell>
          <cell r="BI149">
            <v>0</v>
          </cell>
          <cell r="BJ149">
            <v>0</v>
          </cell>
          <cell r="BK149">
            <v>30000</v>
          </cell>
          <cell r="BL149">
            <v>0</v>
          </cell>
          <cell r="BM149">
            <v>5843826</v>
          </cell>
          <cell r="BN149" t="b">
            <v>1</v>
          </cell>
          <cell r="BO149">
            <v>25470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F149">
            <v>0</v>
          </cell>
          <cell r="CG149">
            <v>0</v>
          </cell>
          <cell r="CH149" t="str">
            <v>DECEMBRIE</v>
          </cell>
          <cell r="CI149" t="str">
            <v>IA</v>
          </cell>
          <cell r="CJ149">
            <v>0</v>
          </cell>
          <cell r="CK149" t="b">
            <v>0</v>
          </cell>
          <cell r="CL149">
            <v>0</v>
          </cell>
          <cell r="CM149">
            <v>0</v>
          </cell>
          <cell r="CN149">
            <v>0</v>
          </cell>
          <cell r="CO149">
            <v>0</v>
          </cell>
          <cell r="CP149" t="str">
            <v>N</v>
          </cell>
          <cell r="CQ149" t="str">
            <v>N</v>
          </cell>
          <cell r="CR149" t="b">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t="b">
            <v>0</v>
          </cell>
          <cell r="DO149" t="b">
            <v>0</v>
          </cell>
          <cell r="DP149" t="b">
            <v>0</v>
          </cell>
          <cell r="DQ149" t="b">
            <v>0</v>
          </cell>
          <cell r="DR149">
            <v>0</v>
          </cell>
          <cell r="DS149">
            <v>0</v>
          </cell>
          <cell r="DT149">
            <v>0</v>
          </cell>
          <cell r="DU149">
            <v>0</v>
          </cell>
          <cell r="DV149">
            <v>0</v>
          </cell>
          <cell r="DW149">
            <v>0</v>
          </cell>
          <cell r="DX149">
            <v>0</v>
          </cell>
          <cell r="DY149">
            <v>0</v>
          </cell>
          <cell r="DZ149">
            <v>0</v>
          </cell>
          <cell r="EA149">
            <v>0</v>
          </cell>
          <cell r="EB149">
            <v>0</v>
          </cell>
          <cell r="EC149">
            <v>0</v>
          </cell>
          <cell r="ED149">
            <v>0</v>
          </cell>
          <cell r="EE149">
            <v>0</v>
          </cell>
          <cell r="EF149">
            <v>0</v>
          </cell>
          <cell r="EG149">
            <v>0</v>
          </cell>
          <cell r="EH149">
            <v>0</v>
          </cell>
          <cell r="EI149">
            <v>0</v>
          </cell>
          <cell r="EJ149">
            <v>0</v>
          </cell>
          <cell r="EK149">
            <v>0</v>
          </cell>
          <cell r="EL149">
            <v>0</v>
          </cell>
          <cell r="EM149">
            <v>0</v>
          </cell>
          <cell r="EN149">
            <v>0</v>
          </cell>
          <cell r="EO149">
            <v>0</v>
          </cell>
          <cell r="EP149">
            <v>0</v>
          </cell>
          <cell r="EQ149">
            <v>0</v>
          </cell>
          <cell r="ER149">
            <v>0</v>
          </cell>
          <cell r="ES149" t="b">
            <v>0</v>
          </cell>
          <cell r="ET149">
            <v>0</v>
          </cell>
          <cell r="EU149">
            <v>0</v>
          </cell>
          <cell r="EV149">
            <v>0</v>
          </cell>
        </row>
        <row r="150">
          <cell r="A150">
            <v>206</v>
          </cell>
          <cell r="B150" t="str">
            <v>2611125020063</v>
          </cell>
          <cell r="C150" t="str">
            <v>ESTE</v>
          </cell>
          <cell r="D150" t="str">
            <v>TURIC MONICA-MIRELA</v>
          </cell>
          <cell r="E150" t="str">
            <v>TURIC</v>
          </cell>
          <cell r="F150" t="str">
            <v>MONICA-MIRELA-FLORICA</v>
          </cell>
          <cell r="G150" t="str">
            <v>inspector</v>
          </cell>
          <cell r="H150">
            <v>0</v>
          </cell>
          <cell r="I150">
            <v>2547000</v>
          </cell>
          <cell r="J150">
            <v>2547000</v>
          </cell>
          <cell r="K150">
            <v>2547000</v>
          </cell>
          <cell r="L150">
            <v>0</v>
          </cell>
          <cell r="M150">
            <v>0</v>
          </cell>
          <cell r="N150">
            <v>0</v>
          </cell>
          <cell r="O150">
            <v>0</v>
          </cell>
          <cell r="P150">
            <v>0</v>
          </cell>
          <cell r="Q150">
            <v>144</v>
          </cell>
          <cell r="R150">
            <v>144</v>
          </cell>
          <cell r="S150">
            <v>0</v>
          </cell>
          <cell r="T150">
            <v>0</v>
          </cell>
          <cell r="U150">
            <v>0</v>
          </cell>
          <cell r="V150">
            <v>0</v>
          </cell>
          <cell r="W150">
            <v>0</v>
          </cell>
          <cell r="X150">
            <v>0</v>
          </cell>
          <cell r="Y150">
            <v>0</v>
          </cell>
          <cell r="Z150">
            <v>20</v>
          </cell>
          <cell r="AA150">
            <v>509400</v>
          </cell>
          <cell r="AB150">
            <v>509400</v>
          </cell>
          <cell r="AC150">
            <v>0</v>
          </cell>
          <cell r="AD150">
            <v>0</v>
          </cell>
          <cell r="AE150">
            <v>0</v>
          </cell>
          <cell r="AF150">
            <v>15</v>
          </cell>
          <cell r="AG150">
            <v>382050</v>
          </cell>
          <cell r="AH150">
            <v>382050</v>
          </cell>
          <cell r="AI150">
            <v>0</v>
          </cell>
          <cell r="AJ150">
            <v>0</v>
          </cell>
          <cell r="AK150">
            <v>0</v>
          </cell>
          <cell r="AL150">
            <v>2150974</v>
          </cell>
          <cell r="AM150">
            <v>0</v>
          </cell>
          <cell r="AN150">
            <v>0</v>
          </cell>
          <cell r="AO150" t="b">
            <v>0</v>
          </cell>
          <cell r="AP150">
            <v>0</v>
          </cell>
          <cell r="AQ150">
            <v>0</v>
          </cell>
          <cell r="AR150">
            <v>3500000</v>
          </cell>
          <cell r="AS150">
            <v>0</v>
          </cell>
          <cell r="AT150">
            <v>0</v>
          </cell>
          <cell r="AU150">
            <v>171922</v>
          </cell>
          <cell r="AV150">
            <v>25470</v>
          </cell>
          <cell r="AW150">
            <v>9089424</v>
          </cell>
          <cell r="AX150">
            <v>636260</v>
          </cell>
          <cell r="AY150">
            <v>0</v>
          </cell>
          <cell r="AZ150">
            <v>138900</v>
          </cell>
          <cell r="BA150">
            <v>8116872</v>
          </cell>
          <cell r="BB150">
            <v>926000</v>
          </cell>
          <cell r="BC150">
            <v>1</v>
          </cell>
          <cell r="BD150">
            <v>0</v>
          </cell>
          <cell r="BE150">
            <v>926000</v>
          </cell>
          <cell r="BF150">
            <v>7190872</v>
          </cell>
          <cell r="BG150">
            <v>2097289</v>
          </cell>
          <cell r="BH150">
            <v>6158483</v>
          </cell>
          <cell r="BI150">
            <v>0</v>
          </cell>
          <cell r="BJ150">
            <v>0</v>
          </cell>
          <cell r="BK150">
            <v>0</v>
          </cell>
          <cell r="BL150">
            <v>0</v>
          </cell>
          <cell r="BM150">
            <v>6133013</v>
          </cell>
          <cell r="BN150" t="b">
            <v>1</v>
          </cell>
          <cell r="BO150">
            <v>25470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F150">
            <v>0</v>
          </cell>
          <cell r="CG150">
            <v>0</v>
          </cell>
          <cell r="CH150" t="str">
            <v>DECEMBRIE</v>
          </cell>
          <cell r="CI150" t="str">
            <v>IA</v>
          </cell>
          <cell r="CJ150">
            <v>0</v>
          </cell>
          <cell r="CK150" t="b">
            <v>0</v>
          </cell>
          <cell r="CL150">
            <v>0</v>
          </cell>
          <cell r="CM150">
            <v>0</v>
          </cell>
          <cell r="CN150">
            <v>0</v>
          </cell>
          <cell r="CO150">
            <v>0</v>
          </cell>
          <cell r="CP150" t="str">
            <v>N</v>
          </cell>
          <cell r="CQ150" t="str">
            <v>N</v>
          </cell>
          <cell r="CR150" t="b">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t="b">
            <v>0</v>
          </cell>
          <cell r="DO150" t="b">
            <v>0</v>
          </cell>
          <cell r="DP150" t="b">
            <v>0</v>
          </cell>
          <cell r="DQ150" t="b">
            <v>0</v>
          </cell>
          <cell r="DR150">
            <v>0</v>
          </cell>
          <cell r="DS150">
            <v>0</v>
          </cell>
          <cell r="DT150">
            <v>0</v>
          </cell>
          <cell r="DU150">
            <v>0</v>
          </cell>
          <cell r="DV150">
            <v>0</v>
          </cell>
          <cell r="DW150">
            <v>0</v>
          </cell>
          <cell r="DX150">
            <v>0</v>
          </cell>
          <cell r="DY150">
            <v>0</v>
          </cell>
          <cell r="DZ150">
            <v>0</v>
          </cell>
          <cell r="EA150">
            <v>0</v>
          </cell>
          <cell r="EB150">
            <v>0</v>
          </cell>
          <cell r="EC150">
            <v>0</v>
          </cell>
          <cell r="ED150">
            <v>0</v>
          </cell>
          <cell r="EE150">
            <v>0</v>
          </cell>
          <cell r="EF150">
            <v>0</v>
          </cell>
          <cell r="EG150">
            <v>0</v>
          </cell>
          <cell r="EH150">
            <v>0</v>
          </cell>
          <cell r="EI150">
            <v>0</v>
          </cell>
          <cell r="EJ150">
            <v>0</v>
          </cell>
          <cell r="EK150">
            <v>0</v>
          </cell>
          <cell r="EL150">
            <v>0</v>
          </cell>
          <cell r="EM150">
            <v>0</v>
          </cell>
          <cell r="EN150">
            <v>0</v>
          </cell>
          <cell r="EO150">
            <v>0</v>
          </cell>
          <cell r="EP150">
            <v>0</v>
          </cell>
          <cell r="EQ150">
            <v>0</v>
          </cell>
          <cell r="ER150">
            <v>0</v>
          </cell>
          <cell r="ES150" t="b">
            <v>0</v>
          </cell>
          <cell r="ET150">
            <v>0</v>
          </cell>
          <cell r="EU150">
            <v>0</v>
          </cell>
          <cell r="EV150">
            <v>0</v>
          </cell>
        </row>
        <row r="151">
          <cell r="A151">
            <v>207</v>
          </cell>
          <cell r="B151" t="str">
            <v>2671022020060</v>
          </cell>
          <cell r="C151" t="str">
            <v>ESTE</v>
          </cell>
          <cell r="D151" t="str">
            <v>IONESCU MIHAELA-GINA</v>
          </cell>
          <cell r="E151" t="str">
            <v>IONESCU</v>
          </cell>
          <cell r="F151" t="str">
            <v>MIHAELA-GINA</v>
          </cell>
          <cell r="G151" t="str">
            <v>referent</v>
          </cell>
          <cell r="H151">
            <v>0</v>
          </cell>
          <cell r="I151">
            <v>2497467</v>
          </cell>
          <cell r="J151">
            <v>2497467</v>
          </cell>
          <cell r="K151">
            <v>2497467</v>
          </cell>
          <cell r="L151">
            <v>0</v>
          </cell>
          <cell r="M151">
            <v>0</v>
          </cell>
          <cell r="N151">
            <v>0</v>
          </cell>
          <cell r="O151">
            <v>0</v>
          </cell>
          <cell r="P151">
            <v>0</v>
          </cell>
          <cell r="Q151">
            <v>144</v>
          </cell>
          <cell r="R151">
            <v>144</v>
          </cell>
          <cell r="S151">
            <v>0</v>
          </cell>
          <cell r="T151">
            <v>0</v>
          </cell>
          <cell r="U151">
            <v>0</v>
          </cell>
          <cell r="V151">
            <v>0</v>
          </cell>
          <cell r="W151">
            <v>0</v>
          </cell>
          <cell r="X151">
            <v>0</v>
          </cell>
          <cell r="Y151">
            <v>0</v>
          </cell>
          <cell r="Z151">
            <v>10</v>
          </cell>
          <cell r="AA151">
            <v>249747</v>
          </cell>
          <cell r="AB151">
            <v>249747</v>
          </cell>
          <cell r="AC151">
            <v>10</v>
          </cell>
          <cell r="AD151">
            <v>249747</v>
          </cell>
          <cell r="AE151">
            <v>249747</v>
          </cell>
          <cell r="AF151">
            <v>15</v>
          </cell>
          <cell r="AG151">
            <v>374620</v>
          </cell>
          <cell r="AH151">
            <v>374620</v>
          </cell>
          <cell r="AI151">
            <v>0</v>
          </cell>
          <cell r="AJ151">
            <v>0</v>
          </cell>
          <cell r="AK151">
            <v>0</v>
          </cell>
          <cell r="AL151">
            <v>1994830</v>
          </cell>
          <cell r="AM151">
            <v>0</v>
          </cell>
          <cell r="AN151">
            <v>0</v>
          </cell>
          <cell r="AO151" t="b">
            <v>0</v>
          </cell>
          <cell r="AP151">
            <v>0</v>
          </cell>
          <cell r="AQ151">
            <v>0</v>
          </cell>
          <cell r="AR151">
            <v>3500000</v>
          </cell>
          <cell r="AS151">
            <v>0</v>
          </cell>
          <cell r="AT151">
            <v>0</v>
          </cell>
          <cell r="AU151">
            <v>168579</v>
          </cell>
          <cell r="AV151">
            <v>24975</v>
          </cell>
          <cell r="AW151">
            <v>8866411</v>
          </cell>
          <cell r="AX151">
            <v>620649</v>
          </cell>
          <cell r="AY151">
            <v>0</v>
          </cell>
          <cell r="AZ151">
            <v>138900</v>
          </cell>
          <cell r="BA151">
            <v>7913308</v>
          </cell>
          <cell r="BB151">
            <v>926000</v>
          </cell>
          <cell r="BC151">
            <v>1.35</v>
          </cell>
          <cell r="BD151">
            <v>324100</v>
          </cell>
          <cell r="BE151">
            <v>1250100</v>
          </cell>
          <cell r="BF151">
            <v>6663208</v>
          </cell>
          <cell r="BG151">
            <v>1886223</v>
          </cell>
          <cell r="BH151">
            <v>6165985</v>
          </cell>
          <cell r="BI151">
            <v>0</v>
          </cell>
          <cell r="BJ151">
            <v>0</v>
          </cell>
          <cell r="BK151">
            <v>301898</v>
          </cell>
          <cell r="BL151">
            <v>0</v>
          </cell>
          <cell r="BM151">
            <v>5839112</v>
          </cell>
          <cell r="BN151" t="b">
            <v>1</v>
          </cell>
          <cell r="BO151">
            <v>24975</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t="str">
            <v>n</v>
          </cell>
          <cell r="CF151">
            <v>0</v>
          </cell>
          <cell r="CG151">
            <v>0</v>
          </cell>
          <cell r="CH151" t="str">
            <v>DECEMBRIE</v>
          </cell>
          <cell r="CI151" t="str">
            <v>IA</v>
          </cell>
          <cell r="CJ151">
            <v>0</v>
          </cell>
          <cell r="CK151" t="b">
            <v>0</v>
          </cell>
          <cell r="CL151">
            <v>0</v>
          </cell>
          <cell r="CM151">
            <v>0</v>
          </cell>
          <cell r="CN151">
            <v>0</v>
          </cell>
          <cell r="CO151">
            <v>0</v>
          </cell>
          <cell r="CP151" t="str">
            <v>N</v>
          </cell>
          <cell r="CQ151" t="str">
            <v>N</v>
          </cell>
          <cell r="CR151" t="b">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t="b">
            <v>0</v>
          </cell>
          <cell r="DO151" t="b">
            <v>0</v>
          </cell>
          <cell r="DP151" t="b">
            <v>0</v>
          </cell>
          <cell r="DQ151" t="b">
            <v>0</v>
          </cell>
          <cell r="DR151">
            <v>0</v>
          </cell>
          <cell r="DS151">
            <v>0</v>
          </cell>
          <cell r="DT151">
            <v>0</v>
          </cell>
          <cell r="DU151">
            <v>0</v>
          </cell>
          <cell r="DV151">
            <v>0</v>
          </cell>
          <cell r="DW151">
            <v>0</v>
          </cell>
          <cell r="DX151">
            <v>0</v>
          </cell>
          <cell r="DY151">
            <v>0</v>
          </cell>
          <cell r="DZ151">
            <v>0</v>
          </cell>
          <cell r="EA151">
            <v>0</v>
          </cell>
          <cell r="EB151">
            <v>0</v>
          </cell>
          <cell r="EC151">
            <v>0</v>
          </cell>
          <cell r="ED151">
            <v>0</v>
          </cell>
          <cell r="EE151">
            <v>0</v>
          </cell>
          <cell r="EF151">
            <v>0</v>
          </cell>
          <cell r="EG151">
            <v>0</v>
          </cell>
          <cell r="EH151">
            <v>0</v>
          </cell>
          <cell r="EI151">
            <v>0</v>
          </cell>
          <cell r="EJ151">
            <v>0</v>
          </cell>
          <cell r="EK151">
            <v>0</v>
          </cell>
          <cell r="EL151">
            <v>0</v>
          </cell>
          <cell r="EM151">
            <v>0</v>
          </cell>
          <cell r="EN151">
            <v>0</v>
          </cell>
          <cell r="EO151">
            <v>0</v>
          </cell>
          <cell r="EP151">
            <v>0</v>
          </cell>
          <cell r="EQ151">
            <v>0</v>
          </cell>
          <cell r="ER151">
            <v>0</v>
          </cell>
          <cell r="ES151" t="b">
            <v>0</v>
          </cell>
          <cell r="ET151">
            <v>0</v>
          </cell>
          <cell r="EU151">
            <v>0</v>
          </cell>
          <cell r="EV151">
            <v>0</v>
          </cell>
        </row>
        <row r="152">
          <cell r="A152">
            <v>216</v>
          </cell>
          <cell r="B152" t="str">
            <v>2610320020041</v>
          </cell>
          <cell r="C152" t="str">
            <v>ESTE</v>
          </cell>
          <cell r="D152" t="str">
            <v>MOLNAR ANGELA</v>
          </cell>
          <cell r="E152" t="str">
            <v>MOLNAR</v>
          </cell>
          <cell r="F152" t="str">
            <v>ANGELA</v>
          </cell>
          <cell r="G152" t="str">
            <v>sef serviciu</v>
          </cell>
          <cell r="H152">
            <v>0</v>
          </cell>
          <cell r="I152">
            <v>3905000</v>
          </cell>
          <cell r="J152">
            <v>4920300</v>
          </cell>
          <cell r="K152">
            <v>4920300</v>
          </cell>
          <cell r="L152">
            <v>1015300</v>
          </cell>
          <cell r="M152">
            <v>1015300</v>
          </cell>
          <cell r="N152">
            <v>0</v>
          </cell>
          <cell r="O152">
            <v>0</v>
          </cell>
          <cell r="P152">
            <v>0</v>
          </cell>
          <cell r="Q152">
            <v>144</v>
          </cell>
          <cell r="R152">
            <v>144</v>
          </cell>
          <cell r="S152">
            <v>0</v>
          </cell>
          <cell r="T152">
            <v>0</v>
          </cell>
          <cell r="U152">
            <v>0</v>
          </cell>
          <cell r="V152">
            <v>0</v>
          </cell>
          <cell r="W152">
            <v>0</v>
          </cell>
          <cell r="X152">
            <v>0</v>
          </cell>
          <cell r="Y152">
            <v>0</v>
          </cell>
          <cell r="Z152">
            <v>15</v>
          </cell>
          <cell r="AA152">
            <v>738045</v>
          </cell>
          <cell r="AB152">
            <v>738045</v>
          </cell>
          <cell r="AC152">
            <v>10</v>
          </cell>
          <cell r="AD152">
            <v>492030</v>
          </cell>
          <cell r="AE152">
            <v>492030</v>
          </cell>
          <cell r="AF152">
            <v>15</v>
          </cell>
          <cell r="AG152">
            <v>738045</v>
          </cell>
          <cell r="AH152">
            <v>738045</v>
          </cell>
          <cell r="AI152">
            <v>0</v>
          </cell>
          <cell r="AJ152">
            <v>0</v>
          </cell>
          <cell r="AK152">
            <v>0</v>
          </cell>
          <cell r="AL152">
            <v>4067533</v>
          </cell>
          <cell r="AM152">
            <v>0</v>
          </cell>
          <cell r="AN152">
            <v>0</v>
          </cell>
          <cell r="AO152" t="b">
            <v>0</v>
          </cell>
          <cell r="AP152">
            <v>0</v>
          </cell>
          <cell r="AQ152">
            <v>0</v>
          </cell>
          <cell r="AR152">
            <v>3500000</v>
          </cell>
          <cell r="AS152">
            <v>0</v>
          </cell>
          <cell r="AT152">
            <v>0</v>
          </cell>
          <cell r="AU152">
            <v>344421</v>
          </cell>
          <cell r="AV152">
            <v>49203</v>
          </cell>
          <cell r="AW152">
            <v>14455953</v>
          </cell>
          <cell r="AX152">
            <v>1011917</v>
          </cell>
          <cell r="AY152">
            <v>0</v>
          </cell>
          <cell r="AZ152">
            <v>138900</v>
          </cell>
          <cell r="BA152">
            <v>12911512</v>
          </cell>
          <cell r="BB152">
            <v>926000</v>
          </cell>
          <cell r="BC152">
            <v>1.35</v>
          </cell>
          <cell r="BD152">
            <v>324100</v>
          </cell>
          <cell r="BE152">
            <v>1250100</v>
          </cell>
          <cell r="BF152">
            <v>11661412</v>
          </cell>
          <cell r="BG152">
            <v>3885505</v>
          </cell>
          <cell r="BH152">
            <v>9164907</v>
          </cell>
          <cell r="BI152">
            <v>0</v>
          </cell>
          <cell r="BJ152">
            <v>0</v>
          </cell>
          <cell r="BK152">
            <v>0</v>
          </cell>
          <cell r="BL152">
            <v>0</v>
          </cell>
          <cell r="BM152">
            <v>9125857</v>
          </cell>
          <cell r="BN152" t="b">
            <v>1</v>
          </cell>
          <cell r="BO152">
            <v>39050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t="str">
            <v>d</v>
          </cell>
          <cell r="CF152">
            <v>0</v>
          </cell>
          <cell r="CG152">
            <v>0</v>
          </cell>
          <cell r="CH152" t="str">
            <v>DECEMBRIE</v>
          </cell>
          <cell r="CI152" t="str">
            <v>IA</v>
          </cell>
          <cell r="CJ152">
            <v>0</v>
          </cell>
          <cell r="CK152" t="b">
            <v>0</v>
          </cell>
          <cell r="CL152">
            <v>0</v>
          </cell>
          <cell r="CM152">
            <v>0</v>
          </cell>
          <cell r="CN152">
            <v>0</v>
          </cell>
          <cell r="CO152">
            <v>0</v>
          </cell>
          <cell r="CP152" t="str">
            <v>N</v>
          </cell>
          <cell r="CQ152" t="str">
            <v>N</v>
          </cell>
          <cell r="CR152" t="b">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v>0</v>
          </cell>
          <cell r="DN152" t="b">
            <v>0</v>
          </cell>
          <cell r="DO152" t="b">
            <v>0</v>
          </cell>
          <cell r="DP152" t="b">
            <v>0</v>
          </cell>
          <cell r="DQ152" t="b">
            <v>0</v>
          </cell>
          <cell r="DR152">
            <v>0</v>
          </cell>
          <cell r="DS152">
            <v>0</v>
          </cell>
          <cell r="DT152">
            <v>0</v>
          </cell>
          <cell r="DU152">
            <v>0</v>
          </cell>
          <cell r="DV152">
            <v>0</v>
          </cell>
          <cell r="DW152">
            <v>0</v>
          </cell>
          <cell r="DX152">
            <v>0</v>
          </cell>
          <cell r="DY152">
            <v>0</v>
          </cell>
          <cell r="DZ152">
            <v>0</v>
          </cell>
          <cell r="EA152">
            <v>0</v>
          </cell>
          <cell r="EB152">
            <v>0</v>
          </cell>
          <cell r="EC152">
            <v>0</v>
          </cell>
          <cell r="ED152">
            <v>0</v>
          </cell>
          <cell r="EE152">
            <v>0</v>
          </cell>
          <cell r="EF152">
            <v>0</v>
          </cell>
          <cell r="EG152">
            <v>0</v>
          </cell>
          <cell r="EH152">
            <v>0</v>
          </cell>
          <cell r="EI152">
            <v>0</v>
          </cell>
          <cell r="EJ152">
            <v>0</v>
          </cell>
          <cell r="EK152">
            <v>0</v>
          </cell>
          <cell r="EL152">
            <v>0</v>
          </cell>
          <cell r="EM152">
            <v>0</v>
          </cell>
          <cell r="EN152">
            <v>0</v>
          </cell>
          <cell r="EO152">
            <v>0</v>
          </cell>
          <cell r="EP152">
            <v>0</v>
          </cell>
          <cell r="EQ152">
            <v>0</v>
          </cell>
          <cell r="ER152">
            <v>0</v>
          </cell>
          <cell r="ES152" t="b">
            <v>0</v>
          </cell>
          <cell r="ET152">
            <v>0</v>
          </cell>
          <cell r="EU152">
            <v>0</v>
          </cell>
          <cell r="EV152">
            <v>0</v>
          </cell>
        </row>
        <row r="153">
          <cell r="A153">
            <v>218</v>
          </cell>
          <cell r="B153" t="str">
            <v>2651107020011</v>
          </cell>
          <cell r="C153" t="str">
            <v>ESTE</v>
          </cell>
          <cell r="D153" t="str">
            <v>LUCACI DORA-MONICA</v>
          </cell>
          <cell r="E153" t="str">
            <v>LUCACI</v>
          </cell>
          <cell r="F153" t="str">
            <v>DORA-MONICA</v>
          </cell>
          <cell r="G153" t="str">
            <v>referent spec.</v>
          </cell>
          <cell r="H153">
            <v>0</v>
          </cell>
          <cell r="I153">
            <v>1861456</v>
          </cell>
          <cell r="J153">
            <v>1861456</v>
          </cell>
          <cell r="K153">
            <v>0</v>
          </cell>
          <cell r="L153">
            <v>0</v>
          </cell>
          <cell r="M153">
            <v>0</v>
          </cell>
          <cell r="N153">
            <v>0</v>
          </cell>
          <cell r="O153">
            <v>0</v>
          </cell>
          <cell r="P153">
            <v>0</v>
          </cell>
          <cell r="Q153">
            <v>144</v>
          </cell>
          <cell r="R153">
            <v>0</v>
          </cell>
          <cell r="S153">
            <v>0</v>
          </cell>
          <cell r="T153">
            <v>0</v>
          </cell>
          <cell r="U153">
            <v>0</v>
          </cell>
          <cell r="V153">
            <v>0</v>
          </cell>
          <cell r="W153">
            <v>0</v>
          </cell>
          <cell r="X153">
            <v>0</v>
          </cell>
          <cell r="Y153">
            <v>0</v>
          </cell>
          <cell r="Z153">
            <v>10</v>
          </cell>
          <cell r="AA153">
            <v>0</v>
          </cell>
          <cell r="AB153">
            <v>186146</v>
          </cell>
          <cell r="AC153">
            <v>0</v>
          </cell>
          <cell r="AD153">
            <v>0</v>
          </cell>
          <cell r="AE153">
            <v>0</v>
          </cell>
          <cell r="AF153">
            <v>0</v>
          </cell>
          <cell r="AG153">
            <v>0</v>
          </cell>
          <cell r="AH153">
            <v>0</v>
          </cell>
          <cell r="AI153">
            <v>0</v>
          </cell>
          <cell r="AJ153">
            <v>0</v>
          </cell>
          <cell r="AK153">
            <v>1740462</v>
          </cell>
          <cell r="AL153">
            <v>0</v>
          </cell>
          <cell r="AM153">
            <v>0</v>
          </cell>
          <cell r="AN153">
            <v>0</v>
          </cell>
          <cell r="AO153" t="b">
            <v>0</v>
          </cell>
          <cell r="AP153">
            <v>0</v>
          </cell>
          <cell r="AQ153">
            <v>0</v>
          </cell>
          <cell r="AR153">
            <v>0</v>
          </cell>
          <cell r="AS153">
            <v>0</v>
          </cell>
          <cell r="AT153">
            <v>0</v>
          </cell>
          <cell r="AU153">
            <v>102380</v>
          </cell>
          <cell r="AV153">
            <v>18615</v>
          </cell>
          <cell r="AW153">
            <v>1740462</v>
          </cell>
          <cell r="AX153">
            <v>121832</v>
          </cell>
          <cell r="AY153">
            <v>0</v>
          </cell>
          <cell r="AZ153">
            <v>138900</v>
          </cell>
          <cell r="BA153">
            <v>1358735</v>
          </cell>
          <cell r="BB153">
            <v>926000</v>
          </cell>
          <cell r="BC153">
            <v>1.35</v>
          </cell>
          <cell r="BD153">
            <v>324100</v>
          </cell>
          <cell r="BE153">
            <v>1250100</v>
          </cell>
          <cell r="BF153">
            <v>108635</v>
          </cell>
          <cell r="BG153">
            <v>19554</v>
          </cell>
          <cell r="BH153">
            <v>1478081</v>
          </cell>
          <cell r="BI153">
            <v>0</v>
          </cell>
          <cell r="BJ153">
            <v>0</v>
          </cell>
          <cell r="BK153">
            <v>0</v>
          </cell>
          <cell r="BL153">
            <v>0</v>
          </cell>
          <cell r="BM153">
            <v>1478081</v>
          </cell>
          <cell r="BN153" t="b">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F153">
            <v>0</v>
          </cell>
          <cell r="CG153">
            <v>0</v>
          </cell>
          <cell r="CH153" t="str">
            <v>DECEMBRIE</v>
          </cell>
          <cell r="CI153" t="str">
            <v>I</v>
          </cell>
          <cell r="CJ153">
            <v>0</v>
          </cell>
          <cell r="CK153" t="b">
            <v>0</v>
          </cell>
          <cell r="CL153">
            <v>0</v>
          </cell>
          <cell r="CM153">
            <v>0</v>
          </cell>
          <cell r="CN153">
            <v>0</v>
          </cell>
          <cell r="CO153">
            <v>0</v>
          </cell>
          <cell r="CP153" t="str">
            <v>N</v>
          </cell>
          <cell r="CQ153" t="str">
            <v>N</v>
          </cell>
          <cell r="CR153" t="b">
            <v>0</v>
          </cell>
          <cell r="CS153">
            <v>85</v>
          </cell>
          <cell r="CT153">
            <v>0</v>
          </cell>
          <cell r="CU153">
            <v>144</v>
          </cell>
          <cell r="CV153">
            <v>0</v>
          </cell>
          <cell r="CW153">
            <v>144</v>
          </cell>
          <cell r="CX153">
            <v>0</v>
          </cell>
          <cell r="CY153">
            <v>0</v>
          </cell>
          <cell r="CZ153">
            <v>1740462</v>
          </cell>
          <cell r="DA153">
            <v>144</v>
          </cell>
          <cell r="DB153">
            <v>0</v>
          </cell>
          <cell r="DC153">
            <v>144</v>
          </cell>
          <cell r="DD153">
            <v>0</v>
          </cell>
          <cell r="DE153">
            <v>1740462</v>
          </cell>
          <cell r="DF153">
            <v>1740462</v>
          </cell>
          <cell r="DG153">
            <v>0</v>
          </cell>
          <cell r="DH153">
            <v>0</v>
          </cell>
          <cell r="DI153">
            <v>0</v>
          </cell>
          <cell r="DJ153">
            <v>0</v>
          </cell>
          <cell r="DK153">
            <v>0</v>
          </cell>
          <cell r="DL153">
            <v>0</v>
          </cell>
          <cell r="DM153">
            <v>0</v>
          </cell>
          <cell r="DN153" t="b">
            <v>0</v>
          </cell>
          <cell r="DO153" t="b">
            <v>0</v>
          </cell>
          <cell r="DP153" t="b">
            <v>0</v>
          </cell>
          <cell r="DQ153" t="b">
            <v>1</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t="b">
            <v>0</v>
          </cell>
          <cell r="ET153">
            <v>0</v>
          </cell>
          <cell r="EU153">
            <v>0</v>
          </cell>
          <cell r="EV153">
            <v>0</v>
          </cell>
        </row>
        <row r="154">
          <cell r="A154">
            <v>221</v>
          </cell>
          <cell r="B154" t="str">
            <v>2720321020039</v>
          </cell>
          <cell r="C154" t="str">
            <v>ESTE</v>
          </cell>
          <cell r="D154" t="str">
            <v>VIKOL CARMEN-CRISTINA</v>
          </cell>
          <cell r="E154" t="str">
            <v>VIKOL</v>
          </cell>
          <cell r="F154" t="str">
            <v>CARMEN-CRISTINA</v>
          </cell>
          <cell r="G154" t="str">
            <v>inspector spec.</v>
          </cell>
          <cell r="H154">
            <v>0</v>
          </cell>
          <cell r="I154">
            <v>3452000</v>
          </cell>
          <cell r="J154">
            <v>3452000</v>
          </cell>
          <cell r="K154">
            <v>2493111</v>
          </cell>
          <cell r="L154">
            <v>0</v>
          </cell>
          <cell r="M154">
            <v>0</v>
          </cell>
          <cell r="N154">
            <v>0</v>
          </cell>
          <cell r="O154">
            <v>0</v>
          </cell>
          <cell r="P154">
            <v>0</v>
          </cell>
          <cell r="Q154">
            <v>144</v>
          </cell>
          <cell r="R154">
            <v>104</v>
          </cell>
          <cell r="S154">
            <v>0</v>
          </cell>
          <cell r="T154">
            <v>0</v>
          </cell>
          <cell r="U154">
            <v>0</v>
          </cell>
          <cell r="V154">
            <v>0</v>
          </cell>
          <cell r="W154">
            <v>0</v>
          </cell>
          <cell r="X154">
            <v>0</v>
          </cell>
          <cell r="Y154">
            <v>0</v>
          </cell>
          <cell r="Z154">
            <v>10</v>
          </cell>
          <cell r="AA154">
            <v>249311</v>
          </cell>
          <cell r="AB154">
            <v>345200</v>
          </cell>
          <cell r="AC154">
            <v>0</v>
          </cell>
          <cell r="AD154">
            <v>0</v>
          </cell>
          <cell r="AE154">
            <v>0</v>
          </cell>
          <cell r="AF154">
            <v>15</v>
          </cell>
          <cell r="AG154">
            <v>373967</v>
          </cell>
          <cell r="AH154">
            <v>517800</v>
          </cell>
          <cell r="AI154">
            <v>0</v>
          </cell>
          <cell r="AJ154">
            <v>0</v>
          </cell>
          <cell r="AK154">
            <v>0</v>
          </cell>
          <cell r="AL154">
            <v>2556637</v>
          </cell>
          <cell r="AM154">
            <v>0</v>
          </cell>
          <cell r="AN154">
            <v>0</v>
          </cell>
          <cell r="AO154" t="b">
            <v>0</v>
          </cell>
          <cell r="AP154">
            <v>0</v>
          </cell>
          <cell r="AQ154">
            <v>0</v>
          </cell>
          <cell r="AR154">
            <v>3500000</v>
          </cell>
          <cell r="AS154">
            <v>0</v>
          </cell>
          <cell r="AT154">
            <v>0</v>
          </cell>
          <cell r="AU154">
            <v>155819</v>
          </cell>
          <cell r="AV154">
            <v>24931</v>
          </cell>
          <cell r="AW154">
            <v>9173026</v>
          </cell>
          <cell r="AX154">
            <v>642112</v>
          </cell>
          <cell r="AY154">
            <v>0</v>
          </cell>
          <cell r="AZ154">
            <v>138900</v>
          </cell>
          <cell r="BA154">
            <v>8211264</v>
          </cell>
          <cell r="BB154">
            <v>926000</v>
          </cell>
          <cell r="BC154">
            <v>1</v>
          </cell>
          <cell r="BD154">
            <v>0</v>
          </cell>
          <cell r="BE154">
            <v>926000</v>
          </cell>
          <cell r="BF154">
            <v>7285264</v>
          </cell>
          <cell r="BG154">
            <v>2135046</v>
          </cell>
          <cell r="BH154">
            <v>6215118</v>
          </cell>
          <cell r="BI154">
            <v>0</v>
          </cell>
          <cell r="BJ154">
            <v>0</v>
          </cell>
          <cell r="BK154">
            <v>200000</v>
          </cell>
          <cell r="BL154">
            <v>0</v>
          </cell>
          <cell r="BM154">
            <v>5980598</v>
          </cell>
          <cell r="BN154" t="b">
            <v>1</v>
          </cell>
          <cell r="BO154">
            <v>34520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F154">
            <v>0</v>
          </cell>
          <cell r="CG154">
            <v>0</v>
          </cell>
          <cell r="CH154" t="str">
            <v>DECEMBRIE</v>
          </cell>
          <cell r="CI154" t="str">
            <v>I</v>
          </cell>
          <cell r="CJ154">
            <v>0</v>
          </cell>
          <cell r="CK154" t="b">
            <v>0</v>
          </cell>
          <cell r="CL154">
            <v>0</v>
          </cell>
          <cell r="CM154">
            <v>0</v>
          </cell>
          <cell r="CN154">
            <v>0</v>
          </cell>
          <cell r="CO154">
            <v>0</v>
          </cell>
          <cell r="CP154" t="str">
            <v>N</v>
          </cell>
          <cell r="CQ154" t="str">
            <v>D</v>
          </cell>
          <cell r="CR154" t="b">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t="b">
            <v>0</v>
          </cell>
          <cell r="DO154" t="b">
            <v>0</v>
          </cell>
          <cell r="DP154" t="b">
            <v>0</v>
          </cell>
          <cell r="DQ154" t="b">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t="b">
            <v>0</v>
          </cell>
          <cell r="ET154">
            <v>0</v>
          </cell>
          <cell r="EU154">
            <v>0</v>
          </cell>
          <cell r="EV154">
            <v>0</v>
          </cell>
        </row>
        <row r="155">
          <cell r="A155">
            <v>220</v>
          </cell>
          <cell r="B155" t="str">
            <v>1580830020034</v>
          </cell>
          <cell r="C155" t="str">
            <v>ESTE</v>
          </cell>
          <cell r="D155" t="str">
            <v>ROMVARI ATILLA-ZOLTAN</v>
          </cell>
          <cell r="E155" t="str">
            <v>ROMVARI</v>
          </cell>
          <cell r="F155" t="str">
            <v>ATILLA-ZOLTAN</v>
          </cell>
          <cell r="G155" t="str">
            <v>referent spec.</v>
          </cell>
          <cell r="H155">
            <v>0</v>
          </cell>
          <cell r="I155">
            <v>3452000</v>
          </cell>
          <cell r="J155">
            <v>3969800</v>
          </cell>
          <cell r="K155">
            <v>3969800</v>
          </cell>
          <cell r="L155">
            <v>0</v>
          </cell>
          <cell r="M155">
            <v>0</v>
          </cell>
          <cell r="N155">
            <v>517800</v>
          </cell>
          <cell r="O155">
            <v>15</v>
          </cell>
          <cell r="P155">
            <v>517800</v>
          </cell>
          <cell r="Q155">
            <v>144</v>
          </cell>
          <cell r="R155">
            <v>144</v>
          </cell>
          <cell r="S155">
            <v>0</v>
          </cell>
          <cell r="T155">
            <v>0</v>
          </cell>
          <cell r="U155">
            <v>0</v>
          </cell>
          <cell r="V155">
            <v>0</v>
          </cell>
          <cell r="W155">
            <v>0</v>
          </cell>
          <cell r="X155">
            <v>0</v>
          </cell>
          <cell r="Y155">
            <v>0</v>
          </cell>
          <cell r="Z155">
            <v>20</v>
          </cell>
          <cell r="AA155">
            <v>793960</v>
          </cell>
          <cell r="AB155">
            <v>793960</v>
          </cell>
          <cell r="AC155">
            <v>0</v>
          </cell>
          <cell r="AD155">
            <v>0</v>
          </cell>
          <cell r="AE155">
            <v>0</v>
          </cell>
          <cell r="AF155">
            <v>15</v>
          </cell>
          <cell r="AG155">
            <v>595470</v>
          </cell>
          <cell r="AH155">
            <v>595470</v>
          </cell>
          <cell r="AI155">
            <v>0</v>
          </cell>
          <cell r="AJ155">
            <v>0</v>
          </cell>
          <cell r="AK155">
            <v>0</v>
          </cell>
          <cell r="AL155">
            <v>3352713</v>
          </cell>
          <cell r="AM155">
            <v>0</v>
          </cell>
          <cell r="AN155">
            <v>0</v>
          </cell>
          <cell r="AO155" t="b">
            <v>0</v>
          </cell>
          <cell r="AP155">
            <v>0</v>
          </cell>
          <cell r="AQ155">
            <v>0</v>
          </cell>
          <cell r="AR155">
            <v>3500000</v>
          </cell>
          <cell r="AS155">
            <v>0</v>
          </cell>
          <cell r="AT155">
            <v>0</v>
          </cell>
          <cell r="AU155">
            <v>267962</v>
          </cell>
          <cell r="AV155">
            <v>39698</v>
          </cell>
          <cell r="AW155">
            <v>12211943</v>
          </cell>
          <cell r="AX155">
            <v>854836</v>
          </cell>
          <cell r="AY155">
            <v>0</v>
          </cell>
          <cell r="AZ155">
            <v>138900</v>
          </cell>
          <cell r="BA155">
            <v>10910547</v>
          </cell>
          <cell r="BB155">
            <v>926000</v>
          </cell>
          <cell r="BC155">
            <v>1.7</v>
          </cell>
          <cell r="BD155">
            <v>648200</v>
          </cell>
          <cell r="BE155">
            <v>1574200</v>
          </cell>
          <cell r="BF155">
            <v>9336347</v>
          </cell>
          <cell r="BG155">
            <v>2955479</v>
          </cell>
          <cell r="BH155">
            <v>8093968</v>
          </cell>
          <cell r="BI155">
            <v>0</v>
          </cell>
          <cell r="BJ155">
            <v>0</v>
          </cell>
          <cell r="BK155">
            <v>1963123</v>
          </cell>
          <cell r="BL155">
            <v>0</v>
          </cell>
          <cell r="BM155">
            <v>6096325</v>
          </cell>
          <cell r="BN155" t="b">
            <v>1</v>
          </cell>
          <cell r="BO155">
            <v>34520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F155">
            <v>0</v>
          </cell>
          <cell r="CG155">
            <v>0</v>
          </cell>
          <cell r="CH155" t="str">
            <v>DECEMBRIE</v>
          </cell>
          <cell r="CI155" t="str">
            <v>I</v>
          </cell>
          <cell r="CJ155">
            <v>0</v>
          </cell>
          <cell r="CK155" t="b">
            <v>0</v>
          </cell>
          <cell r="CL155">
            <v>0</v>
          </cell>
          <cell r="CM155">
            <v>0</v>
          </cell>
          <cell r="CN155">
            <v>0</v>
          </cell>
          <cell r="CO155">
            <v>0</v>
          </cell>
          <cell r="CP155" t="str">
            <v>N</v>
          </cell>
          <cell r="CQ155" t="str">
            <v>N</v>
          </cell>
          <cell r="CR155" t="b">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t="b">
            <v>0</v>
          </cell>
          <cell r="DO155" t="b">
            <v>0</v>
          </cell>
          <cell r="DP155" t="b">
            <v>0</v>
          </cell>
          <cell r="DQ155" t="b">
            <v>0</v>
          </cell>
          <cell r="DR155">
            <v>0</v>
          </cell>
          <cell r="DS155">
            <v>0</v>
          </cell>
          <cell r="DT155">
            <v>0</v>
          </cell>
          <cell r="DU155">
            <v>0</v>
          </cell>
          <cell r="DV155">
            <v>0</v>
          </cell>
          <cell r="DW155">
            <v>0</v>
          </cell>
          <cell r="DX155">
            <v>0</v>
          </cell>
          <cell r="DY155">
            <v>0</v>
          </cell>
          <cell r="DZ155">
            <v>0</v>
          </cell>
          <cell r="EA155">
            <v>0</v>
          </cell>
          <cell r="EB155">
            <v>0</v>
          </cell>
          <cell r="EC155">
            <v>0</v>
          </cell>
          <cell r="ED155">
            <v>0</v>
          </cell>
          <cell r="EE155">
            <v>0</v>
          </cell>
          <cell r="EF155">
            <v>0</v>
          </cell>
          <cell r="EG155">
            <v>0</v>
          </cell>
          <cell r="EH155">
            <v>0</v>
          </cell>
          <cell r="EI155">
            <v>0</v>
          </cell>
          <cell r="EJ155">
            <v>0</v>
          </cell>
          <cell r="EK155">
            <v>0</v>
          </cell>
          <cell r="EL155">
            <v>0</v>
          </cell>
          <cell r="EM155">
            <v>0</v>
          </cell>
          <cell r="EN155">
            <v>0</v>
          </cell>
          <cell r="EO155">
            <v>0</v>
          </cell>
          <cell r="EP155">
            <v>0</v>
          </cell>
          <cell r="EQ155">
            <v>0</v>
          </cell>
          <cell r="ER155">
            <v>0</v>
          </cell>
          <cell r="ES155" t="b">
            <v>0</v>
          </cell>
          <cell r="ET155">
            <v>0</v>
          </cell>
          <cell r="EU155">
            <v>0</v>
          </cell>
          <cell r="EV155">
            <v>0</v>
          </cell>
        </row>
        <row r="156">
          <cell r="A156">
            <v>219</v>
          </cell>
          <cell r="B156" t="str">
            <v>1660112020017</v>
          </cell>
          <cell r="C156" t="str">
            <v>ESTE</v>
          </cell>
          <cell r="D156" t="str">
            <v>POPA DORIN</v>
          </cell>
          <cell r="E156" t="str">
            <v>POPA</v>
          </cell>
          <cell r="F156" t="str">
            <v>DORIN</v>
          </cell>
          <cell r="G156" t="str">
            <v>inspector spec.</v>
          </cell>
          <cell r="H156">
            <v>0</v>
          </cell>
          <cell r="I156">
            <v>3452000</v>
          </cell>
          <cell r="J156">
            <v>3452000</v>
          </cell>
          <cell r="K156">
            <v>3452000</v>
          </cell>
          <cell r="L156">
            <v>0</v>
          </cell>
          <cell r="M156">
            <v>0</v>
          </cell>
          <cell r="N156">
            <v>0</v>
          </cell>
          <cell r="O156">
            <v>0</v>
          </cell>
          <cell r="P156">
            <v>0</v>
          </cell>
          <cell r="Q156">
            <v>144</v>
          </cell>
          <cell r="R156">
            <v>144</v>
          </cell>
          <cell r="S156">
            <v>0</v>
          </cell>
          <cell r="T156">
            <v>0</v>
          </cell>
          <cell r="U156">
            <v>0</v>
          </cell>
          <cell r="V156">
            <v>0</v>
          </cell>
          <cell r="W156">
            <v>0</v>
          </cell>
          <cell r="X156">
            <v>0</v>
          </cell>
          <cell r="Y156">
            <v>0</v>
          </cell>
          <cell r="Z156">
            <v>15</v>
          </cell>
          <cell r="AA156">
            <v>517800</v>
          </cell>
          <cell r="AB156">
            <v>517800</v>
          </cell>
          <cell r="AC156">
            <v>0</v>
          </cell>
          <cell r="AD156">
            <v>0</v>
          </cell>
          <cell r="AE156">
            <v>0</v>
          </cell>
          <cell r="AF156">
            <v>15</v>
          </cell>
          <cell r="AG156">
            <v>517800</v>
          </cell>
          <cell r="AH156">
            <v>517800</v>
          </cell>
          <cell r="AI156">
            <v>0</v>
          </cell>
          <cell r="AJ156">
            <v>0</v>
          </cell>
          <cell r="AK156">
            <v>0</v>
          </cell>
          <cell r="AL156">
            <v>2882716</v>
          </cell>
          <cell r="AM156">
            <v>0</v>
          </cell>
          <cell r="AN156">
            <v>0</v>
          </cell>
          <cell r="AO156" t="b">
            <v>0</v>
          </cell>
          <cell r="AP156">
            <v>0</v>
          </cell>
          <cell r="AQ156">
            <v>0</v>
          </cell>
          <cell r="AR156">
            <v>3500000</v>
          </cell>
          <cell r="AS156">
            <v>0</v>
          </cell>
          <cell r="AT156">
            <v>0</v>
          </cell>
          <cell r="AU156">
            <v>224380</v>
          </cell>
          <cell r="AV156">
            <v>34520</v>
          </cell>
          <cell r="AW156">
            <v>10870316</v>
          </cell>
          <cell r="AX156">
            <v>760922</v>
          </cell>
          <cell r="AY156">
            <v>0</v>
          </cell>
          <cell r="AZ156">
            <v>138900</v>
          </cell>
          <cell r="BA156">
            <v>9711594</v>
          </cell>
          <cell r="BB156">
            <v>926000</v>
          </cell>
          <cell r="BC156">
            <v>1</v>
          </cell>
          <cell r="BD156">
            <v>0</v>
          </cell>
          <cell r="BE156">
            <v>926000</v>
          </cell>
          <cell r="BF156">
            <v>8785594</v>
          </cell>
          <cell r="BG156">
            <v>2735178</v>
          </cell>
          <cell r="BH156">
            <v>7115316</v>
          </cell>
          <cell r="BI156">
            <v>0</v>
          </cell>
          <cell r="BJ156">
            <v>0</v>
          </cell>
          <cell r="BK156">
            <v>283770</v>
          </cell>
          <cell r="BL156">
            <v>0</v>
          </cell>
          <cell r="BM156">
            <v>6797026</v>
          </cell>
          <cell r="BN156" t="b">
            <v>1</v>
          </cell>
          <cell r="BO156">
            <v>34520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F156">
            <v>0</v>
          </cell>
          <cell r="CG156">
            <v>0</v>
          </cell>
          <cell r="CH156" t="str">
            <v>DECEMBRIE</v>
          </cell>
          <cell r="CJ156">
            <v>0</v>
          </cell>
          <cell r="CK156" t="b">
            <v>0</v>
          </cell>
          <cell r="CL156">
            <v>0</v>
          </cell>
          <cell r="CM156">
            <v>0</v>
          </cell>
          <cell r="CN156">
            <v>0</v>
          </cell>
          <cell r="CO156">
            <v>0</v>
          </cell>
          <cell r="CP156" t="str">
            <v>N</v>
          </cell>
          <cell r="CQ156" t="str">
            <v>N</v>
          </cell>
          <cell r="CR156" t="b">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t="b">
            <v>0</v>
          </cell>
          <cell r="DO156" t="b">
            <v>0</v>
          </cell>
          <cell r="DP156" t="b">
            <v>0</v>
          </cell>
          <cell r="DQ156" t="b">
            <v>0</v>
          </cell>
          <cell r="DR156">
            <v>0</v>
          </cell>
          <cell r="DS156">
            <v>0</v>
          </cell>
          <cell r="DT156">
            <v>0</v>
          </cell>
          <cell r="DU156">
            <v>0</v>
          </cell>
          <cell r="DV156">
            <v>0</v>
          </cell>
          <cell r="DW156">
            <v>0</v>
          </cell>
          <cell r="DX156">
            <v>0</v>
          </cell>
          <cell r="DY156">
            <v>0</v>
          </cell>
          <cell r="DZ156">
            <v>0</v>
          </cell>
          <cell r="EA156">
            <v>0</v>
          </cell>
          <cell r="EB156">
            <v>0</v>
          </cell>
          <cell r="EC156">
            <v>0</v>
          </cell>
          <cell r="ED156">
            <v>0</v>
          </cell>
          <cell r="EE156">
            <v>0</v>
          </cell>
          <cell r="EF156">
            <v>0</v>
          </cell>
          <cell r="EG156">
            <v>0</v>
          </cell>
          <cell r="EH156">
            <v>0</v>
          </cell>
          <cell r="EI156">
            <v>0</v>
          </cell>
          <cell r="EJ156">
            <v>0</v>
          </cell>
          <cell r="EK156">
            <v>0</v>
          </cell>
          <cell r="EL156">
            <v>0</v>
          </cell>
          <cell r="EM156">
            <v>0</v>
          </cell>
          <cell r="EN156">
            <v>0</v>
          </cell>
          <cell r="EO156">
            <v>0</v>
          </cell>
          <cell r="EP156">
            <v>0</v>
          </cell>
          <cell r="EQ156">
            <v>0</v>
          </cell>
          <cell r="ER156">
            <v>0</v>
          </cell>
          <cell r="ES156" t="b">
            <v>0</v>
          </cell>
          <cell r="ET156">
            <v>0</v>
          </cell>
          <cell r="EU156">
            <v>0</v>
          </cell>
          <cell r="EV156">
            <v>0</v>
          </cell>
        </row>
        <row r="157">
          <cell r="A157">
            <v>217</v>
          </cell>
          <cell r="B157" t="str">
            <v>1430222020019</v>
          </cell>
          <cell r="C157" t="str">
            <v>ESTE</v>
          </cell>
          <cell r="D157" t="str">
            <v>CHEVERESAN GHEORGHE</v>
          </cell>
          <cell r="E157" t="str">
            <v>CHEVERESAN</v>
          </cell>
          <cell r="F157" t="str">
            <v>GHEORGHE</v>
          </cell>
          <cell r="G157" t="str">
            <v>inspector spec.</v>
          </cell>
          <cell r="H157">
            <v>0</v>
          </cell>
          <cell r="I157">
            <v>3452000</v>
          </cell>
          <cell r="J157">
            <v>3452000</v>
          </cell>
          <cell r="K157">
            <v>3452000</v>
          </cell>
          <cell r="L157">
            <v>0</v>
          </cell>
          <cell r="M157">
            <v>0</v>
          </cell>
          <cell r="N157">
            <v>0</v>
          </cell>
          <cell r="O157">
            <v>0</v>
          </cell>
          <cell r="P157">
            <v>0</v>
          </cell>
          <cell r="Q157">
            <v>144</v>
          </cell>
          <cell r="R157">
            <v>144</v>
          </cell>
          <cell r="S157">
            <v>0</v>
          </cell>
          <cell r="T157">
            <v>0</v>
          </cell>
          <cell r="U157">
            <v>0</v>
          </cell>
          <cell r="V157">
            <v>0</v>
          </cell>
          <cell r="W157">
            <v>0</v>
          </cell>
          <cell r="X157">
            <v>0</v>
          </cell>
          <cell r="Y157">
            <v>0</v>
          </cell>
          <cell r="Z157">
            <v>25</v>
          </cell>
          <cell r="AA157">
            <v>863000</v>
          </cell>
          <cell r="AB157">
            <v>863000</v>
          </cell>
          <cell r="AC157">
            <v>0</v>
          </cell>
          <cell r="AD157">
            <v>0</v>
          </cell>
          <cell r="AE157">
            <v>0</v>
          </cell>
          <cell r="AF157">
            <v>15</v>
          </cell>
          <cell r="AG157">
            <v>517800</v>
          </cell>
          <cell r="AH157">
            <v>517800</v>
          </cell>
          <cell r="AI157">
            <v>0</v>
          </cell>
          <cell r="AJ157">
            <v>0</v>
          </cell>
          <cell r="AK157">
            <v>0</v>
          </cell>
          <cell r="AL157">
            <v>2915402</v>
          </cell>
          <cell r="AM157">
            <v>0</v>
          </cell>
          <cell r="AN157">
            <v>0</v>
          </cell>
          <cell r="AO157" t="b">
            <v>0</v>
          </cell>
          <cell r="AP157">
            <v>0</v>
          </cell>
          <cell r="AQ157">
            <v>0</v>
          </cell>
          <cell r="AR157">
            <v>3500000</v>
          </cell>
          <cell r="AS157">
            <v>0</v>
          </cell>
          <cell r="AT157">
            <v>0</v>
          </cell>
          <cell r="AU157">
            <v>241640</v>
          </cell>
          <cell r="AV157">
            <v>34520</v>
          </cell>
          <cell r="AW157">
            <v>11248202</v>
          </cell>
          <cell r="AX157">
            <v>787374</v>
          </cell>
          <cell r="AY157">
            <v>0</v>
          </cell>
          <cell r="AZ157">
            <v>138900</v>
          </cell>
          <cell r="BA157">
            <v>10045768</v>
          </cell>
          <cell r="BB157">
            <v>926000</v>
          </cell>
          <cell r="BC157">
            <v>1</v>
          </cell>
          <cell r="BD157">
            <v>0</v>
          </cell>
          <cell r="BE157">
            <v>926000</v>
          </cell>
          <cell r="BF157">
            <v>9119768</v>
          </cell>
          <cell r="BG157">
            <v>2868847</v>
          </cell>
          <cell r="BH157">
            <v>7315821</v>
          </cell>
          <cell r="BI157">
            <v>0</v>
          </cell>
          <cell r="BJ157">
            <v>0</v>
          </cell>
          <cell r="BK157">
            <v>0</v>
          </cell>
          <cell r="BL157">
            <v>0</v>
          </cell>
          <cell r="BM157">
            <v>7281301</v>
          </cell>
          <cell r="BN157" t="b">
            <v>1</v>
          </cell>
          <cell r="BO157">
            <v>34520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F157">
            <v>0</v>
          </cell>
          <cell r="CG157">
            <v>0</v>
          </cell>
          <cell r="CH157" t="str">
            <v>DECEMBRIE</v>
          </cell>
          <cell r="CI157" t="str">
            <v>I</v>
          </cell>
          <cell r="CJ157">
            <v>0</v>
          </cell>
          <cell r="CK157" t="b">
            <v>0</v>
          </cell>
          <cell r="CL157">
            <v>0</v>
          </cell>
          <cell r="CM157">
            <v>0</v>
          </cell>
          <cell r="CN157">
            <v>0</v>
          </cell>
          <cell r="CO157">
            <v>0</v>
          </cell>
          <cell r="CP157" t="str">
            <v>N</v>
          </cell>
          <cell r="CQ157" t="str">
            <v>N</v>
          </cell>
          <cell r="CR157" t="b">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0</v>
          </cell>
          <cell r="DM157">
            <v>0</v>
          </cell>
          <cell r="DN157" t="b">
            <v>0</v>
          </cell>
          <cell r="DO157" t="b">
            <v>0</v>
          </cell>
          <cell r="DP157" t="b">
            <v>0</v>
          </cell>
          <cell r="DQ157" t="b">
            <v>0</v>
          </cell>
          <cell r="DR157">
            <v>0</v>
          </cell>
          <cell r="DS157">
            <v>0</v>
          </cell>
          <cell r="DT157">
            <v>0</v>
          </cell>
          <cell r="DU157">
            <v>0</v>
          </cell>
          <cell r="DV157">
            <v>0</v>
          </cell>
          <cell r="DW157">
            <v>0</v>
          </cell>
          <cell r="DX157">
            <v>0</v>
          </cell>
          <cell r="DY157">
            <v>0</v>
          </cell>
          <cell r="DZ157">
            <v>0</v>
          </cell>
          <cell r="EA157">
            <v>0</v>
          </cell>
          <cell r="EB157">
            <v>0</v>
          </cell>
          <cell r="EC157">
            <v>0</v>
          </cell>
          <cell r="ED157">
            <v>0</v>
          </cell>
          <cell r="EE157">
            <v>0</v>
          </cell>
          <cell r="EF157">
            <v>0</v>
          </cell>
          <cell r="EG157">
            <v>0</v>
          </cell>
          <cell r="EH157">
            <v>0</v>
          </cell>
          <cell r="EI157">
            <v>0</v>
          </cell>
          <cell r="EJ157">
            <v>0</v>
          </cell>
          <cell r="EK157">
            <v>0</v>
          </cell>
          <cell r="EL157">
            <v>0</v>
          </cell>
          <cell r="EM157">
            <v>0</v>
          </cell>
          <cell r="EN157">
            <v>0</v>
          </cell>
          <cell r="EO157">
            <v>0</v>
          </cell>
          <cell r="EP157">
            <v>0</v>
          </cell>
          <cell r="EQ157">
            <v>0</v>
          </cell>
          <cell r="ER157">
            <v>0</v>
          </cell>
          <cell r="ES157" t="b">
            <v>0</v>
          </cell>
          <cell r="ET157">
            <v>0</v>
          </cell>
          <cell r="EU157">
            <v>0</v>
          </cell>
          <cell r="EV157">
            <v>0</v>
          </cell>
        </row>
        <row r="158">
          <cell r="A158">
            <v>279</v>
          </cell>
          <cell r="B158" t="str">
            <v>2750831020045</v>
          </cell>
          <cell r="C158" t="str">
            <v>ESTE</v>
          </cell>
          <cell r="D158" t="str">
            <v>BODROGEAN ALINA-VOICHITA</v>
          </cell>
          <cell r="E158" t="str">
            <v>BODROGEAN</v>
          </cell>
          <cell r="F158" t="str">
            <v>ALINA-VOICHITA</v>
          </cell>
          <cell r="G158" t="str">
            <v>inspector</v>
          </cell>
          <cell r="H158">
            <v>0</v>
          </cell>
          <cell r="I158">
            <v>2547000</v>
          </cell>
          <cell r="J158">
            <v>2547000</v>
          </cell>
          <cell r="K158">
            <v>1698000</v>
          </cell>
          <cell r="L158">
            <v>0</v>
          </cell>
          <cell r="M158">
            <v>0</v>
          </cell>
          <cell r="N158">
            <v>0</v>
          </cell>
          <cell r="O158">
            <v>0</v>
          </cell>
          <cell r="P158">
            <v>0</v>
          </cell>
          <cell r="Q158">
            <v>144</v>
          </cell>
          <cell r="R158">
            <v>96</v>
          </cell>
          <cell r="S158">
            <v>0</v>
          </cell>
          <cell r="T158">
            <v>0</v>
          </cell>
          <cell r="U158">
            <v>0</v>
          </cell>
          <cell r="V158">
            <v>0</v>
          </cell>
          <cell r="W158">
            <v>0</v>
          </cell>
          <cell r="X158">
            <v>0</v>
          </cell>
          <cell r="Y158">
            <v>0</v>
          </cell>
          <cell r="Z158">
            <v>5</v>
          </cell>
          <cell r="AA158">
            <v>84900</v>
          </cell>
          <cell r="AB158">
            <v>127350</v>
          </cell>
          <cell r="AC158">
            <v>0</v>
          </cell>
          <cell r="AD158">
            <v>0</v>
          </cell>
          <cell r="AE158">
            <v>0</v>
          </cell>
          <cell r="AF158">
            <v>15</v>
          </cell>
          <cell r="AG158">
            <v>254700</v>
          </cell>
          <cell r="AH158">
            <v>382050</v>
          </cell>
          <cell r="AI158">
            <v>48</v>
          </cell>
          <cell r="AJ158">
            <v>891450</v>
          </cell>
          <cell r="AK158">
            <v>0</v>
          </cell>
          <cell r="AL158">
            <v>1860680</v>
          </cell>
          <cell r="AM158">
            <v>0</v>
          </cell>
          <cell r="AN158">
            <v>0</v>
          </cell>
          <cell r="AO158" t="b">
            <v>0</v>
          </cell>
          <cell r="AP158">
            <v>0</v>
          </cell>
          <cell r="AQ158">
            <v>0</v>
          </cell>
          <cell r="AR158">
            <v>3500000</v>
          </cell>
          <cell r="AS158">
            <v>0</v>
          </cell>
          <cell r="AT158">
            <v>0</v>
          </cell>
          <cell r="AU158">
            <v>152820</v>
          </cell>
          <cell r="AV158">
            <v>25470</v>
          </cell>
          <cell r="AW158">
            <v>8289730</v>
          </cell>
          <cell r="AX158">
            <v>580281</v>
          </cell>
          <cell r="AY158">
            <v>0</v>
          </cell>
          <cell r="AZ158">
            <v>138900</v>
          </cell>
          <cell r="BA158">
            <v>7392259</v>
          </cell>
          <cell r="BB158">
            <v>926000</v>
          </cell>
          <cell r="BC158">
            <v>1</v>
          </cell>
          <cell r="BD158">
            <v>0</v>
          </cell>
          <cell r="BE158">
            <v>926000</v>
          </cell>
          <cell r="BF158">
            <v>6466259</v>
          </cell>
          <cell r="BG158">
            <v>1807444</v>
          </cell>
          <cell r="BH158">
            <v>5723715</v>
          </cell>
          <cell r="BI158">
            <v>0</v>
          </cell>
          <cell r="BJ158">
            <v>0</v>
          </cell>
          <cell r="BK158">
            <v>0</v>
          </cell>
          <cell r="BL158">
            <v>0</v>
          </cell>
          <cell r="BM158">
            <v>5698245</v>
          </cell>
          <cell r="BN158" t="b">
            <v>1</v>
          </cell>
          <cell r="BO158">
            <v>25470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F158">
            <v>0</v>
          </cell>
          <cell r="CG158">
            <v>0</v>
          </cell>
          <cell r="CH158" t="str">
            <v>DECEMBRIE</v>
          </cell>
          <cell r="CI158" t="str">
            <v>I</v>
          </cell>
          <cell r="CJ158">
            <v>0</v>
          </cell>
          <cell r="CK158" t="b">
            <v>0</v>
          </cell>
          <cell r="CL158">
            <v>0</v>
          </cell>
          <cell r="CM158">
            <v>0</v>
          </cell>
          <cell r="CN158">
            <v>0</v>
          </cell>
          <cell r="CO158">
            <v>0</v>
          </cell>
          <cell r="CP158" t="str">
            <v>N</v>
          </cell>
          <cell r="CQ158" t="str">
            <v>N</v>
          </cell>
          <cell r="CR158" t="b">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t="b">
            <v>0</v>
          </cell>
          <cell r="DO158" t="b">
            <v>0</v>
          </cell>
          <cell r="DP158" t="b">
            <v>0</v>
          </cell>
          <cell r="DQ158" t="b">
            <v>0</v>
          </cell>
          <cell r="DR158">
            <v>0</v>
          </cell>
          <cell r="DS158">
            <v>0</v>
          </cell>
          <cell r="DT158">
            <v>0</v>
          </cell>
          <cell r="DU158">
            <v>0</v>
          </cell>
          <cell r="DV158">
            <v>0</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v>
          </cell>
          <cell r="EK158">
            <v>0</v>
          </cell>
          <cell r="EL158">
            <v>0</v>
          </cell>
          <cell r="EM158">
            <v>0</v>
          </cell>
          <cell r="EN158">
            <v>0</v>
          </cell>
          <cell r="EO158">
            <v>0</v>
          </cell>
          <cell r="EP158">
            <v>0</v>
          </cell>
          <cell r="EQ158">
            <v>0</v>
          </cell>
          <cell r="ER158">
            <v>0</v>
          </cell>
          <cell r="ES158" t="b">
            <v>0</v>
          </cell>
          <cell r="ET158">
            <v>0</v>
          </cell>
          <cell r="EU158">
            <v>0</v>
          </cell>
          <cell r="EV158">
            <v>0</v>
          </cell>
        </row>
        <row r="159">
          <cell r="A159">
            <v>222</v>
          </cell>
          <cell r="B159" t="str">
            <v>2661203020029</v>
          </cell>
          <cell r="C159" t="str">
            <v>ESTE</v>
          </cell>
          <cell r="D159" t="str">
            <v>ZABOJSZKY CARMEN</v>
          </cell>
          <cell r="E159" t="str">
            <v>ZABOJSZKY</v>
          </cell>
          <cell r="F159" t="str">
            <v>CARMEN</v>
          </cell>
          <cell r="G159" t="str">
            <v>inspector</v>
          </cell>
          <cell r="H159">
            <v>0</v>
          </cell>
          <cell r="I159">
            <v>1238685</v>
          </cell>
          <cell r="J159">
            <v>1238685</v>
          </cell>
          <cell r="K159">
            <v>825790</v>
          </cell>
          <cell r="L159">
            <v>0</v>
          </cell>
          <cell r="M159">
            <v>0</v>
          </cell>
          <cell r="N159">
            <v>0</v>
          </cell>
          <cell r="O159">
            <v>0</v>
          </cell>
          <cell r="P159">
            <v>0</v>
          </cell>
          <cell r="Q159">
            <v>144</v>
          </cell>
          <cell r="R159">
            <v>96</v>
          </cell>
          <cell r="S159">
            <v>0</v>
          </cell>
          <cell r="T159">
            <v>0</v>
          </cell>
          <cell r="U159">
            <v>0</v>
          </cell>
          <cell r="V159">
            <v>0</v>
          </cell>
          <cell r="W159">
            <v>0</v>
          </cell>
          <cell r="X159">
            <v>0</v>
          </cell>
          <cell r="Y159">
            <v>0</v>
          </cell>
          <cell r="Z159">
            <v>15</v>
          </cell>
          <cell r="AA159">
            <v>123868</v>
          </cell>
          <cell r="AB159">
            <v>185803</v>
          </cell>
          <cell r="AC159">
            <v>0</v>
          </cell>
          <cell r="AD159">
            <v>0</v>
          </cell>
          <cell r="AE159">
            <v>0</v>
          </cell>
          <cell r="AF159">
            <v>15</v>
          </cell>
          <cell r="AG159">
            <v>123868</v>
          </cell>
          <cell r="AH159">
            <v>185803</v>
          </cell>
          <cell r="AI159">
            <v>48</v>
          </cell>
          <cell r="AJ159">
            <v>474829</v>
          </cell>
          <cell r="AK159">
            <v>0</v>
          </cell>
          <cell r="AL159">
            <v>614504</v>
          </cell>
          <cell r="AM159">
            <v>0</v>
          </cell>
          <cell r="AN159">
            <v>0</v>
          </cell>
          <cell r="AO159" t="b">
            <v>0</v>
          </cell>
          <cell r="AP159">
            <v>0</v>
          </cell>
          <cell r="AQ159">
            <v>0</v>
          </cell>
          <cell r="AR159">
            <v>3500000</v>
          </cell>
          <cell r="AS159">
            <v>0</v>
          </cell>
          <cell r="AT159">
            <v>0</v>
          </cell>
          <cell r="AU159">
            <v>80515</v>
          </cell>
          <cell r="AV159">
            <v>12387</v>
          </cell>
          <cell r="AW159">
            <v>5662859</v>
          </cell>
          <cell r="AX159">
            <v>396400</v>
          </cell>
          <cell r="AY159">
            <v>0</v>
          </cell>
          <cell r="AZ159">
            <v>138900</v>
          </cell>
          <cell r="BA159">
            <v>5034657</v>
          </cell>
          <cell r="BB159">
            <v>926000</v>
          </cell>
          <cell r="BC159">
            <v>1.35</v>
          </cell>
          <cell r="BD159">
            <v>324100</v>
          </cell>
          <cell r="BE159">
            <v>1250100</v>
          </cell>
          <cell r="BF159">
            <v>3784557</v>
          </cell>
          <cell r="BG159">
            <v>876476</v>
          </cell>
          <cell r="BH159">
            <v>4297081</v>
          </cell>
          <cell r="BI159">
            <v>0</v>
          </cell>
          <cell r="BJ159">
            <v>0</v>
          </cell>
          <cell r="BK159">
            <v>0</v>
          </cell>
          <cell r="BL159">
            <v>0</v>
          </cell>
          <cell r="BM159">
            <v>4284694</v>
          </cell>
          <cell r="BN159" t="b">
            <v>1</v>
          </cell>
          <cell r="BO159">
            <v>12387</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F159">
            <v>0</v>
          </cell>
          <cell r="CG159">
            <v>0</v>
          </cell>
          <cell r="CH159" t="str">
            <v>DECEMBRIE</v>
          </cell>
          <cell r="CI159" t="str">
            <v>I</v>
          </cell>
          <cell r="CJ159">
            <v>0</v>
          </cell>
          <cell r="CK159" t="b">
            <v>0</v>
          </cell>
          <cell r="CL159">
            <v>0</v>
          </cell>
          <cell r="CM159">
            <v>0</v>
          </cell>
          <cell r="CN159">
            <v>0</v>
          </cell>
          <cell r="CO159">
            <v>0</v>
          </cell>
          <cell r="CP159" t="str">
            <v>N</v>
          </cell>
          <cell r="CQ159" t="str">
            <v>N</v>
          </cell>
          <cell r="CR159" t="b">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t="b">
            <v>0</v>
          </cell>
          <cell r="DO159" t="b">
            <v>0</v>
          </cell>
          <cell r="DP159" t="b">
            <v>0</v>
          </cell>
          <cell r="DQ159" t="b">
            <v>0</v>
          </cell>
          <cell r="DR159">
            <v>0</v>
          </cell>
          <cell r="DS159">
            <v>0</v>
          </cell>
          <cell r="DT159">
            <v>0</v>
          </cell>
          <cell r="DU159">
            <v>0</v>
          </cell>
          <cell r="DV159">
            <v>0</v>
          </cell>
          <cell r="DW159">
            <v>0</v>
          </cell>
          <cell r="DX159">
            <v>0</v>
          </cell>
          <cell r="DY159">
            <v>0</v>
          </cell>
          <cell r="DZ159">
            <v>0</v>
          </cell>
          <cell r="EA159">
            <v>0</v>
          </cell>
          <cell r="EB159">
            <v>0</v>
          </cell>
          <cell r="EC159">
            <v>0</v>
          </cell>
          <cell r="ED159">
            <v>0</v>
          </cell>
          <cell r="EE159">
            <v>0</v>
          </cell>
          <cell r="EF159">
            <v>0</v>
          </cell>
          <cell r="EG159">
            <v>0</v>
          </cell>
          <cell r="EH159">
            <v>0</v>
          </cell>
          <cell r="EI159">
            <v>0</v>
          </cell>
          <cell r="EJ159">
            <v>0</v>
          </cell>
          <cell r="EK159">
            <v>0</v>
          </cell>
          <cell r="EL159">
            <v>0</v>
          </cell>
          <cell r="EM159">
            <v>0</v>
          </cell>
          <cell r="EN159">
            <v>0</v>
          </cell>
          <cell r="EO159">
            <v>0</v>
          </cell>
          <cell r="EP159">
            <v>0</v>
          </cell>
          <cell r="EQ159">
            <v>0</v>
          </cell>
          <cell r="ER159">
            <v>0</v>
          </cell>
          <cell r="ES159" t="b">
            <v>0</v>
          </cell>
          <cell r="ET159">
            <v>0</v>
          </cell>
          <cell r="EU159">
            <v>0</v>
          </cell>
          <cell r="EV159">
            <v>0</v>
          </cell>
        </row>
        <row r="160">
          <cell r="A160">
            <v>208</v>
          </cell>
          <cell r="B160" t="str">
            <v>1611026020028</v>
          </cell>
          <cell r="C160" t="str">
            <v>ESTE</v>
          </cell>
          <cell r="D160" t="str">
            <v>OANCEA DUMITRU-DAN</v>
          </cell>
          <cell r="E160" t="str">
            <v>OANCEA</v>
          </cell>
          <cell r="F160" t="str">
            <v>DUMITRU-DAN</v>
          </cell>
          <cell r="G160" t="str">
            <v>sef serviciu</v>
          </cell>
          <cell r="H160">
            <v>0</v>
          </cell>
          <cell r="I160">
            <v>3905000</v>
          </cell>
          <cell r="J160">
            <v>4998400</v>
          </cell>
          <cell r="K160">
            <v>3609956</v>
          </cell>
          <cell r="L160">
            <v>1093400</v>
          </cell>
          <cell r="M160">
            <v>789678</v>
          </cell>
          <cell r="N160">
            <v>0</v>
          </cell>
          <cell r="O160">
            <v>0</v>
          </cell>
          <cell r="P160">
            <v>0</v>
          </cell>
          <cell r="Q160">
            <v>144</v>
          </cell>
          <cell r="R160">
            <v>104</v>
          </cell>
          <cell r="S160">
            <v>0</v>
          </cell>
          <cell r="T160">
            <v>0</v>
          </cell>
          <cell r="U160">
            <v>0</v>
          </cell>
          <cell r="V160">
            <v>0</v>
          </cell>
          <cell r="W160">
            <v>0</v>
          </cell>
          <cell r="X160">
            <v>0</v>
          </cell>
          <cell r="Y160">
            <v>0</v>
          </cell>
          <cell r="Z160">
            <v>20</v>
          </cell>
          <cell r="AA160">
            <v>721991</v>
          </cell>
          <cell r="AB160">
            <v>999680</v>
          </cell>
          <cell r="AC160">
            <v>10</v>
          </cell>
          <cell r="AD160">
            <v>360996</v>
          </cell>
          <cell r="AE160">
            <v>499840</v>
          </cell>
          <cell r="AF160">
            <v>0</v>
          </cell>
          <cell r="AG160">
            <v>0</v>
          </cell>
          <cell r="AH160">
            <v>0</v>
          </cell>
          <cell r="AI160">
            <v>40</v>
          </cell>
          <cell r="AJ160">
            <v>1666133</v>
          </cell>
          <cell r="AK160">
            <v>0</v>
          </cell>
          <cell r="AL160">
            <v>4221335</v>
          </cell>
          <cell r="AM160">
            <v>0</v>
          </cell>
          <cell r="AN160">
            <v>0</v>
          </cell>
          <cell r="AO160" t="b">
            <v>0</v>
          </cell>
          <cell r="AP160">
            <v>0</v>
          </cell>
          <cell r="AQ160">
            <v>0</v>
          </cell>
          <cell r="AR160">
            <v>3500000</v>
          </cell>
          <cell r="AS160">
            <v>0</v>
          </cell>
          <cell r="AT160">
            <v>0</v>
          </cell>
          <cell r="AU160">
            <v>324896</v>
          </cell>
          <cell r="AV160">
            <v>49984</v>
          </cell>
          <cell r="AW160">
            <v>14080411</v>
          </cell>
          <cell r="AX160">
            <v>985629</v>
          </cell>
          <cell r="AY160">
            <v>0</v>
          </cell>
          <cell r="AZ160">
            <v>138900</v>
          </cell>
          <cell r="BA160">
            <v>12581002</v>
          </cell>
          <cell r="BB160">
            <v>926000</v>
          </cell>
          <cell r="BC160">
            <v>1</v>
          </cell>
          <cell r="BD160">
            <v>0</v>
          </cell>
          <cell r="BE160">
            <v>926000</v>
          </cell>
          <cell r="BF160">
            <v>11655002</v>
          </cell>
          <cell r="BG160">
            <v>3882941</v>
          </cell>
          <cell r="BH160">
            <v>8836961</v>
          </cell>
          <cell r="BI160">
            <v>0</v>
          </cell>
          <cell r="BJ160">
            <v>0</v>
          </cell>
          <cell r="BK160">
            <v>0</v>
          </cell>
          <cell r="BL160">
            <v>0</v>
          </cell>
          <cell r="BM160">
            <v>8797911</v>
          </cell>
          <cell r="BN160" t="b">
            <v>1</v>
          </cell>
          <cell r="BO160">
            <v>39050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F160">
            <v>0</v>
          </cell>
          <cell r="CG160">
            <v>0</v>
          </cell>
          <cell r="CH160" t="str">
            <v>DECEMBRIE</v>
          </cell>
          <cell r="CI160" t="str">
            <v>IA</v>
          </cell>
          <cell r="CJ160">
            <v>0</v>
          </cell>
          <cell r="CK160" t="b">
            <v>0</v>
          </cell>
          <cell r="CL160">
            <v>0</v>
          </cell>
          <cell r="CM160">
            <v>0</v>
          </cell>
          <cell r="CN160">
            <v>0</v>
          </cell>
          <cell r="CO160">
            <v>0</v>
          </cell>
          <cell r="CP160" t="str">
            <v>N</v>
          </cell>
          <cell r="CQ160" t="str">
            <v>N</v>
          </cell>
          <cell r="CR160" t="b">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0</v>
          </cell>
          <cell r="DM160">
            <v>0</v>
          </cell>
          <cell r="DN160" t="b">
            <v>0</v>
          </cell>
          <cell r="DO160" t="b">
            <v>0</v>
          </cell>
          <cell r="DP160" t="b">
            <v>0</v>
          </cell>
          <cell r="DQ160" t="b">
            <v>0</v>
          </cell>
          <cell r="DR160">
            <v>0</v>
          </cell>
          <cell r="DS160">
            <v>0</v>
          </cell>
          <cell r="DT160">
            <v>0</v>
          </cell>
          <cell r="DU160">
            <v>0</v>
          </cell>
          <cell r="DV160">
            <v>0</v>
          </cell>
          <cell r="DW160">
            <v>0</v>
          </cell>
          <cell r="DX160">
            <v>0</v>
          </cell>
          <cell r="DY160">
            <v>0</v>
          </cell>
          <cell r="DZ160">
            <v>0</v>
          </cell>
          <cell r="EA160">
            <v>0</v>
          </cell>
          <cell r="EB160">
            <v>0</v>
          </cell>
          <cell r="EC160">
            <v>0</v>
          </cell>
          <cell r="ED160">
            <v>0</v>
          </cell>
          <cell r="EE160">
            <v>0</v>
          </cell>
          <cell r="EF160">
            <v>0</v>
          </cell>
          <cell r="EG160">
            <v>0</v>
          </cell>
          <cell r="EH160">
            <v>0</v>
          </cell>
          <cell r="EI160">
            <v>0</v>
          </cell>
          <cell r="EJ160">
            <v>0</v>
          </cell>
          <cell r="EK160">
            <v>0</v>
          </cell>
          <cell r="EL160">
            <v>0</v>
          </cell>
          <cell r="EM160">
            <v>0</v>
          </cell>
          <cell r="EN160">
            <v>0</v>
          </cell>
          <cell r="EO160">
            <v>0</v>
          </cell>
          <cell r="EP160">
            <v>0</v>
          </cell>
          <cell r="EQ160">
            <v>0</v>
          </cell>
          <cell r="ER160">
            <v>0</v>
          </cell>
          <cell r="ES160" t="b">
            <v>0</v>
          </cell>
          <cell r="ET160">
            <v>0</v>
          </cell>
          <cell r="EU160">
            <v>0</v>
          </cell>
          <cell r="EV160">
            <v>0</v>
          </cell>
        </row>
        <row r="161">
          <cell r="A161">
            <v>211</v>
          </cell>
          <cell r="B161" t="str">
            <v>1570728020081</v>
          </cell>
          <cell r="C161" t="str">
            <v>ESTE</v>
          </cell>
          <cell r="D161" t="str">
            <v>SZABO TIBERIU</v>
          </cell>
          <cell r="E161" t="str">
            <v>SZABO</v>
          </cell>
          <cell r="F161" t="str">
            <v>TIBERIU</v>
          </cell>
          <cell r="G161" t="str">
            <v>referent</v>
          </cell>
          <cell r="H161">
            <v>0</v>
          </cell>
          <cell r="I161">
            <v>2773000</v>
          </cell>
          <cell r="J161">
            <v>2773000</v>
          </cell>
          <cell r="K161">
            <v>2464889</v>
          </cell>
          <cell r="L161">
            <v>0</v>
          </cell>
          <cell r="M161">
            <v>0</v>
          </cell>
          <cell r="N161">
            <v>0</v>
          </cell>
          <cell r="O161">
            <v>0</v>
          </cell>
          <cell r="P161">
            <v>0</v>
          </cell>
          <cell r="Q161">
            <v>144</v>
          </cell>
          <cell r="R161">
            <v>128</v>
          </cell>
          <cell r="S161">
            <v>0</v>
          </cell>
          <cell r="T161">
            <v>0</v>
          </cell>
          <cell r="U161">
            <v>0</v>
          </cell>
          <cell r="V161">
            <v>0</v>
          </cell>
          <cell r="W161">
            <v>0</v>
          </cell>
          <cell r="X161">
            <v>0</v>
          </cell>
          <cell r="Y161">
            <v>0</v>
          </cell>
          <cell r="Z161">
            <v>20</v>
          </cell>
          <cell r="AA161">
            <v>492978</v>
          </cell>
          <cell r="AB161">
            <v>554600</v>
          </cell>
          <cell r="AC161">
            <v>10</v>
          </cell>
          <cell r="AD161">
            <v>246489</v>
          </cell>
          <cell r="AE161">
            <v>277300</v>
          </cell>
          <cell r="AF161">
            <v>0</v>
          </cell>
          <cell r="AG161">
            <v>0</v>
          </cell>
          <cell r="AH161">
            <v>0</v>
          </cell>
          <cell r="AI161">
            <v>16</v>
          </cell>
          <cell r="AJ161">
            <v>369733</v>
          </cell>
          <cell r="AK161">
            <v>0</v>
          </cell>
          <cell r="AL161">
            <v>2272197</v>
          </cell>
          <cell r="AM161">
            <v>0</v>
          </cell>
          <cell r="AN161">
            <v>0</v>
          </cell>
          <cell r="AO161" t="b">
            <v>0</v>
          </cell>
          <cell r="AP161">
            <v>0</v>
          </cell>
          <cell r="AQ161">
            <v>0</v>
          </cell>
          <cell r="AR161">
            <v>3500000</v>
          </cell>
          <cell r="AS161">
            <v>0</v>
          </cell>
          <cell r="AT161">
            <v>0</v>
          </cell>
          <cell r="AU161">
            <v>180245</v>
          </cell>
          <cell r="AV161">
            <v>27730</v>
          </cell>
          <cell r="AW161">
            <v>9346286</v>
          </cell>
          <cell r="AX161">
            <v>654240</v>
          </cell>
          <cell r="AY161">
            <v>0</v>
          </cell>
          <cell r="AZ161">
            <v>138900</v>
          </cell>
          <cell r="BA161">
            <v>8345171</v>
          </cell>
          <cell r="BB161">
            <v>926000</v>
          </cell>
          <cell r="BC161">
            <v>1</v>
          </cell>
          <cell r="BD161">
            <v>0</v>
          </cell>
          <cell r="BE161">
            <v>926000</v>
          </cell>
          <cell r="BF161">
            <v>7419171</v>
          </cell>
          <cell r="BG161">
            <v>2188608</v>
          </cell>
          <cell r="BH161">
            <v>6295463</v>
          </cell>
          <cell r="BI161">
            <v>0</v>
          </cell>
          <cell r="BJ161">
            <v>0</v>
          </cell>
          <cell r="BK161">
            <v>0</v>
          </cell>
          <cell r="BL161">
            <v>0</v>
          </cell>
          <cell r="BM161">
            <v>6267733</v>
          </cell>
          <cell r="BN161" t="b">
            <v>1</v>
          </cell>
          <cell r="BO161">
            <v>27730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F161">
            <v>0</v>
          </cell>
          <cell r="CG161">
            <v>0</v>
          </cell>
          <cell r="CH161" t="str">
            <v>DECEMBRIE</v>
          </cell>
          <cell r="CI161" t="str">
            <v>IA</v>
          </cell>
          <cell r="CJ161">
            <v>0</v>
          </cell>
          <cell r="CK161" t="b">
            <v>0</v>
          </cell>
          <cell r="CL161">
            <v>0</v>
          </cell>
          <cell r="CM161">
            <v>0</v>
          </cell>
          <cell r="CN161">
            <v>0</v>
          </cell>
          <cell r="CO161">
            <v>0</v>
          </cell>
          <cell r="CP161" t="str">
            <v>N</v>
          </cell>
          <cell r="CQ161" t="str">
            <v>N</v>
          </cell>
          <cell r="CR161" t="b">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t="b">
            <v>0</v>
          </cell>
          <cell r="DO161" t="b">
            <v>0</v>
          </cell>
          <cell r="DP161" t="b">
            <v>0</v>
          </cell>
          <cell r="DQ161" t="b">
            <v>0</v>
          </cell>
          <cell r="DR161">
            <v>0</v>
          </cell>
          <cell r="DS161">
            <v>0</v>
          </cell>
          <cell r="DT161">
            <v>0</v>
          </cell>
          <cell r="DU161">
            <v>0</v>
          </cell>
          <cell r="DV161">
            <v>0</v>
          </cell>
          <cell r="DW161">
            <v>0</v>
          </cell>
          <cell r="DX161">
            <v>0</v>
          </cell>
          <cell r="DY161">
            <v>0</v>
          </cell>
          <cell r="DZ161">
            <v>0</v>
          </cell>
          <cell r="EA161">
            <v>0</v>
          </cell>
          <cell r="EB161">
            <v>0</v>
          </cell>
          <cell r="EC161">
            <v>0</v>
          </cell>
          <cell r="ED161">
            <v>0</v>
          </cell>
          <cell r="EE161">
            <v>0</v>
          </cell>
          <cell r="EF161">
            <v>0</v>
          </cell>
          <cell r="EG161">
            <v>0</v>
          </cell>
          <cell r="EH161">
            <v>0</v>
          </cell>
          <cell r="EI161">
            <v>0</v>
          </cell>
          <cell r="EJ161">
            <v>0</v>
          </cell>
          <cell r="EK161">
            <v>0</v>
          </cell>
          <cell r="EL161">
            <v>0</v>
          </cell>
          <cell r="EM161">
            <v>0</v>
          </cell>
          <cell r="EN161">
            <v>0</v>
          </cell>
          <cell r="EO161">
            <v>0</v>
          </cell>
          <cell r="EP161">
            <v>0</v>
          </cell>
          <cell r="EQ161">
            <v>0</v>
          </cell>
          <cell r="ER161">
            <v>0</v>
          </cell>
          <cell r="ES161" t="b">
            <v>0</v>
          </cell>
          <cell r="ET161">
            <v>0</v>
          </cell>
          <cell r="EU161">
            <v>0</v>
          </cell>
          <cell r="EV161">
            <v>0</v>
          </cell>
        </row>
        <row r="162">
          <cell r="A162">
            <v>213</v>
          </cell>
          <cell r="B162" t="str">
            <v>1531116020042</v>
          </cell>
          <cell r="C162" t="str">
            <v>ESTE</v>
          </cell>
          <cell r="D162" t="str">
            <v>DANCIU ION</v>
          </cell>
          <cell r="E162" t="str">
            <v>DANCIU</v>
          </cell>
          <cell r="F162" t="str">
            <v>ION</v>
          </cell>
          <cell r="G162" t="str">
            <v>inspector</v>
          </cell>
          <cell r="H162">
            <v>0</v>
          </cell>
          <cell r="I162">
            <v>2348867</v>
          </cell>
          <cell r="J162">
            <v>2348867</v>
          </cell>
          <cell r="K162">
            <v>1435419</v>
          </cell>
          <cell r="L162">
            <v>0</v>
          </cell>
          <cell r="M162">
            <v>0</v>
          </cell>
          <cell r="N162">
            <v>0</v>
          </cell>
          <cell r="O162">
            <v>0</v>
          </cell>
          <cell r="P162">
            <v>0</v>
          </cell>
          <cell r="Q162">
            <v>144</v>
          </cell>
          <cell r="R162">
            <v>88</v>
          </cell>
          <cell r="S162">
            <v>0</v>
          </cell>
          <cell r="T162">
            <v>0</v>
          </cell>
          <cell r="U162">
            <v>0</v>
          </cell>
          <cell r="V162">
            <v>0</v>
          </cell>
          <cell r="W162">
            <v>0</v>
          </cell>
          <cell r="X162">
            <v>0</v>
          </cell>
          <cell r="Y162">
            <v>0</v>
          </cell>
          <cell r="Z162">
            <v>25</v>
          </cell>
          <cell r="AA162">
            <v>358855</v>
          </cell>
          <cell r="AB162">
            <v>587217</v>
          </cell>
          <cell r="AC162">
            <v>10</v>
          </cell>
          <cell r="AD162">
            <v>143542</v>
          </cell>
          <cell r="AE162">
            <v>234887</v>
          </cell>
          <cell r="AF162">
            <v>0</v>
          </cell>
          <cell r="AG162">
            <v>0</v>
          </cell>
          <cell r="AH162">
            <v>0</v>
          </cell>
          <cell r="AI162">
            <v>56</v>
          </cell>
          <cell r="AJ162">
            <v>1141810</v>
          </cell>
          <cell r="AK162">
            <v>0</v>
          </cell>
          <cell r="AL162">
            <v>1888282</v>
          </cell>
          <cell r="AM162">
            <v>0</v>
          </cell>
          <cell r="AN162">
            <v>0</v>
          </cell>
          <cell r="AO162" t="b">
            <v>0</v>
          </cell>
          <cell r="AP162">
            <v>0</v>
          </cell>
          <cell r="AQ162">
            <v>0</v>
          </cell>
          <cell r="AR162">
            <v>3500000</v>
          </cell>
          <cell r="AS162">
            <v>0</v>
          </cell>
          <cell r="AT162">
            <v>0</v>
          </cell>
          <cell r="AU162">
            <v>158549</v>
          </cell>
          <cell r="AV162">
            <v>23489</v>
          </cell>
          <cell r="AW162">
            <v>8467908</v>
          </cell>
          <cell r="AX162">
            <v>592754</v>
          </cell>
          <cell r="AY162">
            <v>0</v>
          </cell>
          <cell r="AZ162">
            <v>138900</v>
          </cell>
          <cell r="BA162">
            <v>7554216</v>
          </cell>
          <cell r="BB162">
            <v>926000</v>
          </cell>
          <cell r="BC162">
            <v>1</v>
          </cell>
          <cell r="BD162">
            <v>0</v>
          </cell>
          <cell r="BE162">
            <v>926000</v>
          </cell>
          <cell r="BF162">
            <v>6628216</v>
          </cell>
          <cell r="BG162">
            <v>1872226</v>
          </cell>
          <cell r="BH162">
            <v>5820890</v>
          </cell>
          <cell r="BI162">
            <v>0</v>
          </cell>
          <cell r="BJ162">
            <v>0</v>
          </cell>
          <cell r="BK162">
            <v>1340</v>
          </cell>
          <cell r="BL162">
            <v>0</v>
          </cell>
          <cell r="BM162">
            <v>5796061</v>
          </cell>
          <cell r="BN162" t="b">
            <v>1</v>
          </cell>
          <cell r="BO162">
            <v>23489</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F162">
            <v>0</v>
          </cell>
          <cell r="CG162">
            <v>0</v>
          </cell>
          <cell r="CH162" t="str">
            <v>DECEMBRIE</v>
          </cell>
          <cell r="CI162" t="str">
            <v>IA</v>
          </cell>
          <cell r="CJ162">
            <v>0</v>
          </cell>
          <cell r="CK162" t="b">
            <v>0</v>
          </cell>
          <cell r="CL162">
            <v>0</v>
          </cell>
          <cell r="CM162">
            <v>0</v>
          </cell>
          <cell r="CN162">
            <v>0</v>
          </cell>
          <cell r="CO162">
            <v>0</v>
          </cell>
          <cell r="CP162" t="str">
            <v>N</v>
          </cell>
          <cell r="CQ162" t="str">
            <v>N</v>
          </cell>
          <cell r="CR162" t="b">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0</v>
          </cell>
          <cell r="DM162">
            <v>0</v>
          </cell>
          <cell r="DN162" t="b">
            <v>0</v>
          </cell>
          <cell r="DO162" t="b">
            <v>0</v>
          </cell>
          <cell r="DP162" t="b">
            <v>0</v>
          </cell>
          <cell r="DQ162" t="b">
            <v>0</v>
          </cell>
          <cell r="DR162">
            <v>0</v>
          </cell>
          <cell r="DS162">
            <v>0</v>
          </cell>
          <cell r="DT162">
            <v>0</v>
          </cell>
          <cell r="DU162">
            <v>0</v>
          </cell>
          <cell r="DV162">
            <v>0</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0</v>
          </cell>
          <cell r="EM162">
            <v>0</v>
          </cell>
          <cell r="EN162">
            <v>0</v>
          </cell>
          <cell r="EO162">
            <v>0</v>
          </cell>
          <cell r="EP162">
            <v>0</v>
          </cell>
          <cell r="EQ162">
            <v>0</v>
          </cell>
          <cell r="ER162">
            <v>0</v>
          </cell>
          <cell r="ES162" t="b">
            <v>0</v>
          </cell>
          <cell r="ET162">
            <v>0</v>
          </cell>
          <cell r="EU162">
            <v>0</v>
          </cell>
          <cell r="EV162">
            <v>0</v>
          </cell>
        </row>
        <row r="163">
          <cell r="A163">
            <v>214</v>
          </cell>
          <cell r="B163" t="str">
            <v>1480428020080</v>
          </cell>
          <cell r="C163" t="str">
            <v>ESTE</v>
          </cell>
          <cell r="D163" t="str">
            <v>SODINCA DANIL-ION</v>
          </cell>
          <cell r="E163" t="str">
            <v>SODINCA</v>
          </cell>
          <cell r="F163" t="str">
            <v>DANIL-ION</v>
          </cell>
          <cell r="G163" t="str">
            <v>inspector</v>
          </cell>
          <cell r="H163">
            <v>0</v>
          </cell>
          <cell r="I163">
            <v>2447933</v>
          </cell>
          <cell r="J163">
            <v>2447933</v>
          </cell>
          <cell r="K163">
            <v>1767952</v>
          </cell>
          <cell r="L163">
            <v>0</v>
          </cell>
          <cell r="M163">
            <v>0</v>
          </cell>
          <cell r="N163">
            <v>0</v>
          </cell>
          <cell r="O163">
            <v>0</v>
          </cell>
          <cell r="P163">
            <v>0</v>
          </cell>
          <cell r="Q163">
            <v>144</v>
          </cell>
          <cell r="R163">
            <v>104</v>
          </cell>
          <cell r="S163">
            <v>0</v>
          </cell>
          <cell r="T163">
            <v>0</v>
          </cell>
          <cell r="U163">
            <v>0</v>
          </cell>
          <cell r="V163">
            <v>0</v>
          </cell>
          <cell r="W163">
            <v>0</v>
          </cell>
          <cell r="X163">
            <v>0</v>
          </cell>
          <cell r="Y163">
            <v>0</v>
          </cell>
          <cell r="Z163">
            <v>25</v>
          </cell>
          <cell r="AA163">
            <v>441988</v>
          </cell>
          <cell r="AB163">
            <v>611983</v>
          </cell>
          <cell r="AC163">
            <v>10</v>
          </cell>
          <cell r="AD163">
            <v>176795</v>
          </cell>
          <cell r="AE163">
            <v>244793</v>
          </cell>
          <cell r="AF163">
            <v>0</v>
          </cell>
          <cell r="AG163">
            <v>0</v>
          </cell>
          <cell r="AH163">
            <v>0</v>
          </cell>
          <cell r="AI163">
            <v>40</v>
          </cell>
          <cell r="AJ163">
            <v>849977</v>
          </cell>
          <cell r="AK163">
            <v>0</v>
          </cell>
          <cell r="AL163">
            <v>2070698</v>
          </cell>
          <cell r="AM163">
            <v>0</v>
          </cell>
          <cell r="AN163">
            <v>0</v>
          </cell>
          <cell r="AO163" t="b">
            <v>0</v>
          </cell>
          <cell r="AP163">
            <v>0</v>
          </cell>
          <cell r="AQ163">
            <v>0</v>
          </cell>
          <cell r="AR163">
            <v>3500000</v>
          </cell>
          <cell r="AS163">
            <v>0</v>
          </cell>
          <cell r="AT163">
            <v>0</v>
          </cell>
          <cell r="AU163">
            <v>165235</v>
          </cell>
          <cell r="AV163">
            <v>24479</v>
          </cell>
          <cell r="AW163">
            <v>8807410</v>
          </cell>
          <cell r="AX163">
            <v>616519</v>
          </cell>
          <cell r="AY163">
            <v>0</v>
          </cell>
          <cell r="AZ163">
            <v>138900</v>
          </cell>
          <cell r="BA163">
            <v>7862277</v>
          </cell>
          <cell r="BB163">
            <v>926000</v>
          </cell>
          <cell r="BC163">
            <v>1.55</v>
          </cell>
          <cell r="BD163">
            <v>509300</v>
          </cell>
          <cell r="BE163">
            <v>1435300</v>
          </cell>
          <cell r="BF163">
            <v>6426977</v>
          </cell>
          <cell r="BG163">
            <v>1791731</v>
          </cell>
          <cell r="BH163">
            <v>6209446</v>
          </cell>
          <cell r="BI163">
            <v>0</v>
          </cell>
          <cell r="BJ163">
            <v>0</v>
          </cell>
          <cell r="BK163">
            <v>0</v>
          </cell>
          <cell r="BL163">
            <v>0</v>
          </cell>
          <cell r="BM163">
            <v>6184967</v>
          </cell>
          <cell r="BN163" t="b">
            <v>1</v>
          </cell>
          <cell r="BO163">
            <v>24479</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F163">
            <v>0</v>
          </cell>
          <cell r="CG163">
            <v>0</v>
          </cell>
          <cell r="CH163" t="str">
            <v>DECEMBRIE</v>
          </cell>
          <cell r="CI163" t="str">
            <v>IA</v>
          </cell>
          <cell r="CJ163">
            <v>0</v>
          </cell>
          <cell r="CK163" t="b">
            <v>0</v>
          </cell>
          <cell r="CL163">
            <v>0</v>
          </cell>
          <cell r="CM163">
            <v>0</v>
          </cell>
          <cell r="CN163">
            <v>0</v>
          </cell>
          <cell r="CO163">
            <v>0</v>
          </cell>
          <cell r="CP163" t="str">
            <v>N</v>
          </cell>
          <cell r="CQ163" t="str">
            <v>N</v>
          </cell>
          <cell r="CR163" t="b">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v>0</v>
          </cell>
          <cell r="DN163" t="b">
            <v>0</v>
          </cell>
          <cell r="DO163" t="b">
            <v>0</v>
          </cell>
          <cell r="DP163" t="b">
            <v>0</v>
          </cell>
          <cell r="DQ163" t="b">
            <v>0</v>
          </cell>
          <cell r="DR163">
            <v>0</v>
          </cell>
          <cell r="DS163">
            <v>0</v>
          </cell>
          <cell r="DT163">
            <v>0</v>
          </cell>
          <cell r="DU163">
            <v>0</v>
          </cell>
          <cell r="DV163">
            <v>0</v>
          </cell>
          <cell r="DW163">
            <v>0</v>
          </cell>
          <cell r="DX163">
            <v>0</v>
          </cell>
          <cell r="DY163">
            <v>0</v>
          </cell>
          <cell r="DZ163">
            <v>0</v>
          </cell>
          <cell r="EA163">
            <v>0</v>
          </cell>
          <cell r="EB163">
            <v>0</v>
          </cell>
          <cell r="EC163">
            <v>0</v>
          </cell>
          <cell r="ED163">
            <v>0</v>
          </cell>
          <cell r="EE163">
            <v>0</v>
          </cell>
          <cell r="EF163">
            <v>0</v>
          </cell>
          <cell r="EG163">
            <v>0</v>
          </cell>
          <cell r="EH163">
            <v>0</v>
          </cell>
          <cell r="EI163">
            <v>0</v>
          </cell>
          <cell r="EJ163">
            <v>0</v>
          </cell>
          <cell r="EK163">
            <v>0</v>
          </cell>
          <cell r="EL163">
            <v>0</v>
          </cell>
          <cell r="EM163">
            <v>0</v>
          </cell>
          <cell r="EN163">
            <v>0</v>
          </cell>
          <cell r="EO163">
            <v>0</v>
          </cell>
          <cell r="EP163">
            <v>0</v>
          </cell>
          <cell r="EQ163">
            <v>0</v>
          </cell>
          <cell r="ER163">
            <v>0</v>
          </cell>
          <cell r="ES163" t="b">
            <v>0</v>
          </cell>
          <cell r="ET163">
            <v>0</v>
          </cell>
          <cell r="EU163">
            <v>0</v>
          </cell>
          <cell r="EV163">
            <v>0</v>
          </cell>
        </row>
        <row r="164">
          <cell r="A164">
            <v>209</v>
          </cell>
          <cell r="B164" t="str">
            <v>1750321020023</v>
          </cell>
          <cell r="C164" t="str">
            <v>ESTE</v>
          </cell>
          <cell r="D164" t="str">
            <v>BALAJ MARIUS-DANIEL</v>
          </cell>
          <cell r="E164" t="str">
            <v>BALAJ</v>
          </cell>
          <cell r="F164" t="str">
            <v>MARIUS-DANIEL</v>
          </cell>
          <cell r="G164" t="str">
            <v>inspector spec.</v>
          </cell>
          <cell r="H164">
            <v>0</v>
          </cell>
          <cell r="I164">
            <v>3452000</v>
          </cell>
          <cell r="J164">
            <v>3452000</v>
          </cell>
          <cell r="K164">
            <v>3068444</v>
          </cell>
          <cell r="L164">
            <v>0</v>
          </cell>
          <cell r="M164">
            <v>0</v>
          </cell>
          <cell r="N164">
            <v>0</v>
          </cell>
          <cell r="O164">
            <v>0</v>
          </cell>
          <cell r="P164">
            <v>0</v>
          </cell>
          <cell r="Q164">
            <v>144</v>
          </cell>
          <cell r="R164">
            <v>128</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16</v>
          </cell>
          <cell r="AJ164">
            <v>383556</v>
          </cell>
          <cell r="AK164">
            <v>0</v>
          </cell>
          <cell r="AL164">
            <v>2915402</v>
          </cell>
          <cell r="AM164">
            <v>0</v>
          </cell>
          <cell r="AN164">
            <v>0</v>
          </cell>
          <cell r="AO164" t="b">
            <v>0</v>
          </cell>
          <cell r="AP164">
            <v>0</v>
          </cell>
          <cell r="AQ164">
            <v>0</v>
          </cell>
          <cell r="AR164">
            <v>3500000</v>
          </cell>
          <cell r="AS164">
            <v>0</v>
          </cell>
          <cell r="AT164">
            <v>0</v>
          </cell>
          <cell r="AU164">
            <v>172600</v>
          </cell>
          <cell r="AV164">
            <v>34520</v>
          </cell>
          <cell r="AW164">
            <v>9867402</v>
          </cell>
          <cell r="AX164">
            <v>690718</v>
          </cell>
          <cell r="AY164">
            <v>0</v>
          </cell>
          <cell r="AZ164">
            <v>138900</v>
          </cell>
          <cell r="BA164">
            <v>8830664</v>
          </cell>
          <cell r="BB164">
            <v>926000</v>
          </cell>
          <cell r="BC164">
            <v>1</v>
          </cell>
          <cell r="BD164">
            <v>0</v>
          </cell>
          <cell r="BE164">
            <v>926000</v>
          </cell>
          <cell r="BF164">
            <v>7904664</v>
          </cell>
          <cell r="BG164">
            <v>2382806</v>
          </cell>
          <cell r="BH164">
            <v>6586758</v>
          </cell>
          <cell r="BI164">
            <v>0</v>
          </cell>
          <cell r="BJ164">
            <v>0</v>
          </cell>
          <cell r="BK164">
            <v>0</v>
          </cell>
          <cell r="BL164">
            <v>0</v>
          </cell>
          <cell r="BM164">
            <v>6552238</v>
          </cell>
          <cell r="BN164" t="b">
            <v>1</v>
          </cell>
          <cell r="BO164">
            <v>34520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F164">
            <v>0</v>
          </cell>
          <cell r="CG164">
            <v>0</v>
          </cell>
          <cell r="CH164" t="str">
            <v>DECEMBRIE</v>
          </cell>
          <cell r="CI164" t="str">
            <v>I</v>
          </cell>
          <cell r="CJ164">
            <v>0</v>
          </cell>
          <cell r="CK164" t="b">
            <v>0</v>
          </cell>
          <cell r="CL164">
            <v>0</v>
          </cell>
          <cell r="CM164">
            <v>0</v>
          </cell>
          <cell r="CN164">
            <v>0</v>
          </cell>
          <cell r="CO164">
            <v>0</v>
          </cell>
          <cell r="CP164" t="str">
            <v>N</v>
          </cell>
          <cell r="CQ164" t="str">
            <v>N</v>
          </cell>
          <cell r="CR164" t="b">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t="b">
            <v>0</v>
          </cell>
          <cell r="DO164" t="b">
            <v>0</v>
          </cell>
          <cell r="DP164" t="b">
            <v>0</v>
          </cell>
          <cell r="DQ164" t="b">
            <v>0</v>
          </cell>
          <cell r="DR164">
            <v>0</v>
          </cell>
          <cell r="DS164">
            <v>0</v>
          </cell>
          <cell r="DT164">
            <v>0</v>
          </cell>
          <cell r="DU164">
            <v>0</v>
          </cell>
          <cell r="DV164">
            <v>0</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v>
          </cell>
          <cell r="EQ164">
            <v>0</v>
          </cell>
          <cell r="ER164">
            <v>0</v>
          </cell>
          <cell r="ES164" t="b">
            <v>0</v>
          </cell>
          <cell r="ET164">
            <v>0</v>
          </cell>
          <cell r="EU164">
            <v>0</v>
          </cell>
          <cell r="EV164">
            <v>0</v>
          </cell>
        </row>
        <row r="165">
          <cell r="A165">
            <v>212</v>
          </cell>
          <cell r="B165" t="str">
            <v>1480730020018</v>
          </cell>
          <cell r="C165" t="str">
            <v>ESTE</v>
          </cell>
          <cell r="D165" t="str">
            <v>ALEXE CONSTANTIN</v>
          </cell>
          <cell r="E165" t="str">
            <v>ALEXE</v>
          </cell>
          <cell r="F165" t="str">
            <v>CONSTANTIN</v>
          </cell>
          <cell r="G165" t="str">
            <v>inspector</v>
          </cell>
          <cell r="H165">
            <v>0</v>
          </cell>
          <cell r="I165">
            <v>2447933</v>
          </cell>
          <cell r="J165">
            <v>2447933</v>
          </cell>
          <cell r="K165">
            <v>1631955</v>
          </cell>
          <cell r="L165">
            <v>0</v>
          </cell>
          <cell r="M165">
            <v>0</v>
          </cell>
          <cell r="N165">
            <v>0</v>
          </cell>
          <cell r="O165">
            <v>0</v>
          </cell>
          <cell r="P165">
            <v>0</v>
          </cell>
          <cell r="Q165">
            <v>144</v>
          </cell>
          <cell r="R165">
            <v>96</v>
          </cell>
          <cell r="S165">
            <v>0</v>
          </cell>
          <cell r="T165">
            <v>0</v>
          </cell>
          <cell r="U165">
            <v>0</v>
          </cell>
          <cell r="V165">
            <v>0</v>
          </cell>
          <cell r="W165">
            <v>0</v>
          </cell>
          <cell r="X165">
            <v>0</v>
          </cell>
          <cell r="Y165">
            <v>0</v>
          </cell>
          <cell r="Z165">
            <v>25</v>
          </cell>
          <cell r="AA165">
            <v>407989</v>
          </cell>
          <cell r="AB165">
            <v>611983</v>
          </cell>
          <cell r="AC165">
            <v>10</v>
          </cell>
          <cell r="AD165">
            <v>163196</v>
          </cell>
          <cell r="AE165">
            <v>244793</v>
          </cell>
          <cell r="AF165">
            <v>0</v>
          </cell>
          <cell r="AG165">
            <v>0</v>
          </cell>
          <cell r="AH165">
            <v>0</v>
          </cell>
          <cell r="AI165">
            <v>48</v>
          </cell>
          <cell r="AJ165">
            <v>1019972</v>
          </cell>
          <cell r="AK165">
            <v>0</v>
          </cell>
          <cell r="AL165">
            <v>2070698</v>
          </cell>
          <cell r="AM165">
            <v>0</v>
          </cell>
          <cell r="AN165">
            <v>0</v>
          </cell>
          <cell r="AO165" t="b">
            <v>0</v>
          </cell>
          <cell r="AP165">
            <v>0</v>
          </cell>
          <cell r="AQ165">
            <v>0</v>
          </cell>
          <cell r="AR165">
            <v>3500000</v>
          </cell>
          <cell r="AS165">
            <v>0</v>
          </cell>
          <cell r="AT165">
            <v>0</v>
          </cell>
          <cell r="AU165">
            <v>165235</v>
          </cell>
          <cell r="AV165">
            <v>24479</v>
          </cell>
          <cell r="AW165">
            <v>8793810</v>
          </cell>
          <cell r="AX165">
            <v>615567</v>
          </cell>
          <cell r="AY165">
            <v>0</v>
          </cell>
          <cell r="AZ165">
            <v>138900</v>
          </cell>
          <cell r="BA165">
            <v>7849629</v>
          </cell>
          <cell r="BB165">
            <v>926000</v>
          </cell>
          <cell r="BC165">
            <v>1</v>
          </cell>
          <cell r="BD165">
            <v>0</v>
          </cell>
          <cell r="BE165">
            <v>926000</v>
          </cell>
          <cell r="BF165">
            <v>6923629</v>
          </cell>
          <cell r="BG165">
            <v>1990392</v>
          </cell>
          <cell r="BH165">
            <v>5998137</v>
          </cell>
          <cell r="BI165">
            <v>0</v>
          </cell>
          <cell r="BJ165">
            <v>0</v>
          </cell>
          <cell r="BK165">
            <v>725000</v>
          </cell>
          <cell r="BL165">
            <v>0</v>
          </cell>
          <cell r="BM165">
            <v>5273137</v>
          </cell>
          <cell r="BN165" t="b">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F165">
            <v>0</v>
          </cell>
          <cell r="CG165">
            <v>0</v>
          </cell>
          <cell r="CH165" t="str">
            <v>DECEMBRIE</v>
          </cell>
          <cell r="CI165" t="str">
            <v>IA</v>
          </cell>
          <cell r="CJ165">
            <v>0</v>
          </cell>
          <cell r="CK165" t="b">
            <v>0</v>
          </cell>
          <cell r="CL165">
            <v>0</v>
          </cell>
          <cell r="CM165">
            <v>0</v>
          </cell>
          <cell r="CN165">
            <v>0</v>
          </cell>
          <cell r="CO165">
            <v>0</v>
          </cell>
          <cell r="CP165" t="str">
            <v>N</v>
          </cell>
          <cell r="CQ165" t="str">
            <v>N</v>
          </cell>
          <cell r="CR165" t="b">
            <v>0</v>
          </cell>
          <cell r="CS165">
            <v>0</v>
          </cell>
          <cell r="CT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0</v>
          </cell>
          <cell r="DM165">
            <v>0</v>
          </cell>
          <cell r="DN165" t="b">
            <v>0</v>
          </cell>
          <cell r="DO165" t="b">
            <v>0</v>
          </cell>
          <cell r="DP165" t="b">
            <v>0</v>
          </cell>
          <cell r="DQ165" t="b">
            <v>0</v>
          </cell>
          <cell r="DR165">
            <v>0</v>
          </cell>
          <cell r="DS165">
            <v>0</v>
          </cell>
          <cell r="DT165">
            <v>0</v>
          </cell>
          <cell r="DU165">
            <v>0</v>
          </cell>
          <cell r="DV165">
            <v>0</v>
          </cell>
          <cell r="DW165">
            <v>0</v>
          </cell>
          <cell r="DX165">
            <v>0</v>
          </cell>
          <cell r="DY165">
            <v>0</v>
          </cell>
          <cell r="DZ165">
            <v>0</v>
          </cell>
          <cell r="EA165">
            <v>0</v>
          </cell>
          <cell r="EB165">
            <v>0</v>
          </cell>
          <cell r="EC165">
            <v>0</v>
          </cell>
          <cell r="ED165">
            <v>0</v>
          </cell>
          <cell r="EE165">
            <v>0</v>
          </cell>
          <cell r="EF165">
            <v>0</v>
          </cell>
          <cell r="EG165">
            <v>0</v>
          </cell>
          <cell r="EH165">
            <v>0</v>
          </cell>
          <cell r="EI165">
            <v>0</v>
          </cell>
          <cell r="EJ165">
            <v>0</v>
          </cell>
          <cell r="EK165">
            <v>0</v>
          </cell>
          <cell r="EL165">
            <v>0</v>
          </cell>
          <cell r="EM165">
            <v>0</v>
          </cell>
          <cell r="EN165">
            <v>0</v>
          </cell>
          <cell r="EO165">
            <v>0</v>
          </cell>
          <cell r="EP165">
            <v>0</v>
          </cell>
          <cell r="EQ165">
            <v>0</v>
          </cell>
          <cell r="ER165">
            <v>0</v>
          </cell>
          <cell r="ES165" t="b">
            <v>0</v>
          </cell>
          <cell r="ET165">
            <v>0</v>
          </cell>
          <cell r="EU165">
            <v>0</v>
          </cell>
          <cell r="EV165">
            <v>0</v>
          </cell>
        </row>
        <row r="166">
          <cell r="A166">
            <v>210</v>
          </cell>
          <cell r="B166" t="str">
            <v>1700716020017</v>
          </cell>
          <cell r="C166" t="str">
            <v>ESTE</v>
          </cell>
          <cell r="D166" t="str">
            <v>BULBOACA DAN-SORIN</v>
          </cell>
          <cell r="E166" t="str">
            <v>BULBOACA</v>
          </cell>
          <cell r="F166" t="str">
            <v>DAN-SORIN</v>
          </cell>
          <cell r="G166" t="str">
            <v>inspector spec.</v>
          </cell>
          <cell r="H166">
            <v>0</v>
          </cell>
          <cell r="I166">
            <v>3452000</v>
          </cell>
          <cell r="J166">
            <v>3452000</v>
          </cell>
          <cell r="K166">
            <v>2301333</v>
          </cell>
          <cell r="L166">
            <v>0</v>
          </cell>
          <cell r="M166">
            <v>0</v>
          </cell>
          <cell r="N166">
            <v>0</v>
          </cell>
          <cell r="O166">
            <v>0</v>
          </cell>
          <cell r="P166">
            <v>0</v>
          </cell>
          <cell r="Q166">
            <v>144</v>
          </cell>
          <cell r="R166">
            <v>96</v>
          </cell>
          <cell r="S166">
            <v>0</v>
          </cell>
          <cell r="T166">
            <v>0</v>
          </cell>
          <cell r="U166">
            <v>0</v>
          </cell>
          <cell r="V166">
            <v>0</v>
          </cell>
          <cell r="W166">
            <v>0</v>
          </cell>
          <cell r="X166">
            <v>0</v>
          </cell>
          <cell r="Y166">
            <v>0</v>
          </cell>
          <cell r="Z166">
            <v>15</v>
          </cell>
          <cell r="AA166">
            <v>345200</v>
          </cell>
          <cell r="AB166">
            <v>517800</v>
          </cell>
          <cell r="AC166">
            <v>0</v>
          </cell>
          <cell r="AD166">
            <v>0</v>
          </cell>
          <cell r="AE166">
            <v>0</v>
          </cell>
          <cell r="AF166">
            <v>0</v>
          </cell>
          <cell r="AG166">
            <v>0</v>
          </cell>
          <cell r="AH166">
            <v>0</v>
          </cell>
          <cell r="AI166">
            <v>48</v>
          </cell>
          <cell r="AJ166">
            <v>1323267</v>
          </cell>
          <cell r="AK166">
            <v>0</v>
          </cell>
          <cell r="AL166">
            <v>2915402</v>
          </cell>
          <cell r="AM166">
            <v>0</v>
          </cell>
          <cell r="AN166">
            <v>0</v>
          </cell>
          <cell r="AO166" t="b">
            <v>0</v>
          </cell>
          <cell r="AP166">
            <v>0</v>
          </cell>
          <cell r="AQ166">
            <v>0</v>
          </cell>
          <cell r="AR166">
            <v>3500000</v>
          </cell>
          <cell r="AS166">
            <v>0</v>
          </cell>
          <cell r="AT166">
            <v>0</v>
          </cell>
          <cell r="AU166">
            <v>198490</v>
          </cell>
          <cell r="AV166">
            <v>34520</v>
          </cell>
          <cell r="AW166">
            <v>10385202</v>
          </cell>
          <cell r="AX166">
            <v>726964</v>
          </cell>
          <cell r="AY166">
            <v>0</v>
          </cell>
          <cell r="AZ166">
            <v>138900</v>
          </cell>
          <cell r="BA166">
            <v>9286328</v>
          </cell>
          <cell r="BB166">
            <v>926000</v>
          </cell>
          <cell r="BC166">
            <v>1.35</v>
          </cell>
          <cell r="BD166">
            <v>324100</v>
          </cell>
          <cell r="BE166">
            <v>1250100</v>
          </cell>
          <cell r="BF166">
            <v>8036228</v>
          </cell>
          <cell r="BG166">
            <v>2435431</v>
          </cell>
          <cell r="BH166">
            <v>6989797</v>
          </cell>
          <cell r="BI166">
            <v>0</v>
          </cell>
          <cell r="BJ166">
            <v>0</v>
          </cell>
          <cell r="BK166">
            <v>0</v>
          </cell>
          <cell r="BL166">
            <v>0</v>
          </cell>
          <cell r="BM166">
            <v>6955277</v>
          </cell>
          <cell r="BN166" t="b">
            <v>1</v>
          </cell>
          <cell r="BO166">
            <v>34520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F166">
            <v>0</v>
          </cell>
          <cell r="CG166">
            <v>0</v>
          </cell>
          <cell r="CH166" t="str">
            <v>DECEMBRIE</v>
          </cell>
          <cell r="CI166" t="str">
            <v>I</v>
          </cell>
          <cell r="CJ166">
            <v>0</v>
          </cell>
          <cell r="CK166" t="b">
            <v>0</v>
          </cell>
          <cell r="CL166">
            <v>0</v>
          </cell>
          <cell r="CM166">
            <v>0</v>
          </cell>
          <cell r="CN166">
            <v>0</v>
          </cell>
          <cell r="CO166">
            <v>0</v>
          </cell>
          <cell r="CP166" t="str">
            <v>N</v>
          </cell>
          <cell r="CQ166" t="str">
            <v>N</v>
          </cell>
          <cell r="CR166" t="b">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t="b">
            <v>0</v>
          </cell>
          <cell r="DO166" t="b">
            <v>0</v>
          </cell>
          <cell r="DP166" t="b">
            <v>0</v>
          </cell>
          <cell r="DQ166" t="b">
            <v>0</v>
          </cell>
          <cell r="DR166">
            <v>0</v>
          </cell>
          <cell r="DS166">
            <v>0</v>
          </cell>
          <cell r="DT166">
            <v>0</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v>
          </cell>
          <cell r="EI166">
            <v>0</v>
          </cell>
          <cell r="EJ166">
            <v>0</v>
          </cell>
          <cell r="EK166">
            <v>0</v>
          </cell>
          <cell r="EL166">
            <v>0</v>
          </cell>
          <cell r="EM166">
            <v>0</v>
          </cell>
          <cell r="EN166">
            <v>0</v>
          </cell>
          <cell r="EO166">
            <v>0</v>
          </cell>
          <cell r="EP166">
            <v>0</v>
          </cell>
          <cell r="EQ166">
            <v>0</v>
          </cell>
          <cell r="ER166">
            <v>0</v>
          </cell>
          <cell r="ES166" t="b">
            <v>0</v>
          </cell>
          <cell r="ET166">
            <v>0</v>
          </cell>
          <cell r="EU166">
            <v>0</v>
          </cell>
          <cell r="EV166">
            <v>0</v>
          </cell>
        </row>
        <row r="167">
          <cell r="A167">
            <v>215</v>
          </cell>
          <cell r="B167" t="str">
            <v>2550616020072</v>
          </cell>
          <cell r="C167" t="str">
            <v>ESTE</v>
          </cell>
          <cell r="D167" t="str">
            <v>PODRUMAR ELISABETA</v>
          </cell>
          <cell r="E167" t="str">
            <v>PODRUMAR</v>
          </cell>
          <cell r="F167" t="str">
            <v>ELISABETA</v>
          </cell>
          <cell r="G167" t="str">
            <v>referent</v>
          </cell>
          <cell r="H167">
            <v>0</v>
          </cell>
          <cell r="I167">
            <v>2497467</v>
          </cell>
          <cell r="J167">
            <v>2497467</v>
          </cell>
          <cell r="K167">
            <v>693741</v>
          </cell>
          <cell r="L167">
            <v>0</v>
          </cell>
          <cell r="M167">
            <v>0</v>
          </cell>
          <cell r="N167">
            <v>0</v>
          </cell>
          <cell r="O167">
            <v>0</v>
          </cell>
          <cell r="P167">
            <v>0</v>
          </cell>
          <cell r="Q167">
            <v>144</v>
          </cell>
          <cell r="R167">
            <v>40</v>
          </cell>
          <cell r="S167">
            <v>0</v>
          </cell>
          <cell r="T167">
            <v>0</v>
          </cell>
          <cell r="U167">
            <v>0</v>
          </cell>
          <cell r="V167">
            <v>0</v>
          </cell>
          <cell r="W167">
            <v>0</v>
          </cell>
          <cell r="X167">
            <v>0</v>
          </cell>
          <cell r="Y167">
            <v>0</v>
          </cell>
          <cell r="Z167">
            <v>20</v>
          </cell>
          <cell r="AA167">
            <v>138748</v>
          </cell>
          <cell r="AB167">
            <v>499493</v>
          </cell>
          <cell r="AC167">
            <v>0</v>
          </cell>
          <cell r="AD167">
            <v>0</v>
          </cell>
          <cell r="AE167">
            <v>0</v>
          </cell>
          <cell r="AF167">
            <v>15</v>
          </cell>
          <cell r="AG167">
            <v>104061</v>
          </cell>
          <cell r="AH167">
            <v>374620</v>
          </cell>
          <cell r="AI167">
            <v>0</v>
          </cell>
          <cell r="AJ167">
            <v>0</v>
          </cell>
          <cell r="AK167">
            <v>2069776</v>
          </cell>
          <cell r="AL167">
            <v>1395601</v>
          </cell>
          <cell r="AM167">
            <v>0</v>
          </cell>
          <cell r="AN167">
            <v>0</v>
          </cell>
          <cell r="AO167" t="b">
            <v>0</v>
          </cell>
          <cell r="AP167">
            <v>0</v>
          </cell>
          <cell r="AQ167">
            <v>0</v>
          </cell>
          <cell r="AR167">
            <v>3500000</v>
          </cell>
          <cell r="AS167">
            <v>0</v>
          </cell>
          <cell r="AT167">
            <v>0</v>
          </cell>
          <cell r="AU167">
            <v>168579</v>
          </cell>
          <cell r="AV167">
            <v>24975</v>
          </cell>
          <cell r="AW167">
            <v>7901927</v>
          </cell>
          <cell r="AX167">
            <v>408251</v>
          </cell>
          <cell r="AY167">
            <v>0</v>
          </cell>
          <cell r="AZ167">
            <v>138900</v>
          </cell>
          <cell r="BA167">
            <v>7161222</v>
          </cell>
          <cell r="BB167">
            <v>926000</v>
          </cell>
          <cell r="BC167">
            <v>1</v>
          </cell>
          <cell r="BD167">
            <v>0</v>
          </cell>
          <cell r="BE167">
            <v>926000</v>
          </cell>
          <cell r="BF167">
            <v>6235222</v>
          </cell>
          <cell r="BG167">
            <v>1715029</v>
          </cell>
          <cell r="BH167">
            <v>5585093</v>
          </cell>
          <cell r="BI167">
            <v>0</v>
          </cell>
          <cell r="BJ167">
            <v>0</v>
          </cell>
          <cell r="BK167">
            <v>0</v>
          </cell>
          <cell r="BL167">
            <v>0</v>
          </cell>
          <cell r="BM167">
            <v>5560118</v>
          </cell>
          <cell r="BN167" t="b">
            <v>1</v>
          </cell>
          <cell r="BO167">
            <v>24975</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F167">
            <v>0</v>
          </cell>
          <cell r="CG167">
            <v>0</v>
          </cell>
          <cell r="CH167" t="str">
            <v>DECEMBRIE</v>
          </cell>
          <cell r="CI167" t="str">
            <v>IA</v>
          </cell>
          <cell r="CJ167">
            <v>0</v>
          </cell>
          <cell r="CK167" t="b">
            <v>0</v>
          </cell>
          <cell r="CL167">
            <v>0</v>
          </cell>
          <cell r="CM167">
            <v>0</v>
          </cell>
          <cell r="CN167">
            <v>0</v>
          </cell>
          <cell r="CO167">
            <v>0</v>
          </cell>
          <cell r="CP167" t="str">
            <v>N</v>
          </cell>
          <cell r="CQ167" t="str">
            <v>N</v>
          </cell>
          <cell r="CR167" t="b">
            <v>0</v>
          </cell>
          <cell r="CS167">
            <v>85</v>
          </cell>
          <cell r="CT167">
            <v>176</v>
          </cell>
          <cell r="CU167">
            <v>104</v>
          </cell>
          <cell r="CV167">
            <v>0</v>
          </cell>
          <cell r="CW167">
            <v>104</v>
          </cell>
          <cell r="CX167">
            <v>0</v>
          </cell>
          <cell r="CY167">
            <v>0</v>
          </cell>
          <cell r="CZ167">
            <v>2069776</v>
          </cell>
          <cell r="DA167">
            <v>104</v>
          </cell>
          <cell r="DB167">
            <v>0</v>
          </cell>
          <cell r="DC167">
            <v>104</v>
          </cell>
          <cell r="DD167">
            <v>0</v>
          </cell>
          <cell r="DE167">
            <v>2069776</v>
          </cell>
          <cell r="DF167">
            <v>2069776</v>
          </cell>
          <cell r="DG167">
            <v>0</v>
          </cell>
          <cell r="DH167">
            <v>0</v>
          </cell>
          <cell r="DI167">
            <v>0</v>
          </cell>
          <cell r="DJ167">
            <v>0</v>
          </cell>
          <cell r="DK167">
            <v>0</v>
          </cell>
          <cell r="DL167">
            <v>0</v>
          </cell>
          <cell r="DM167">
            <v>0</v>
          </cell>
          <cell r="DN167" t="b">
            <v>1</v>
          </cell>
          <cell r="DO167" t="b">
            <v>0</v>
          </cell>
          <cell r="DP167" t="b">
            <v>0</v>
          </cell>
          <cell r="DQ167" t="b">
            <v>0</v>
          </cell>
          <cell r="DR167">
            <v>0</v>
          </cell>
          <cell r="DS167">
            <v>0</v>
          </cell>
          <cell r="DT167">
            <v>0</v>
          </cell>
          <cell r="DU167">
            <v>0</v>
          </cell>
          <cell r="DV167">
            <v>0</v>
          </cell>
          <cell r="DW167">
            <v>0</v>
          </cell>
          <cell r="DX167">
            <v>0</v>
          </cell>
          <cell r="DY167">
            <v>0</v>
          </cell>
          <cell r="DZ167">
            <v>0</v>
          </cell>
          <cell r="EA167">
            <v>0</v>
          </cell>
          <cell r="EB167">
            <v>0</v>
          </cell>
          <cell r="EC167">
            <v>0</v>
          </cell>
          <cell r="ED167">
            <v>0</v>
          </cell>
          <cell r="EE167">
            <v>0</v>
          </cell>
          <cell r="EF167">
            <v>0</v>
          </cell>
          <cell r="EG167">
            <v>0</v>
          </cell>
          <cell r="EH167">
            <v>0</v>
          </cell>
          <cell r="EI167">
            <v>0</v>
          </cell>
          <cell r="EJ167">
            <v>0</v>
          </cell>
          <cell r="EK167">
            <v>0</v>
          </cell>
          <cell r="EL167">
            <v>0</v>
          </cell>
          <cell r="EM167">
            <v>0</v>
          </cell>
          <cell r="EN167">
            <v>0</v>
          </cell>
          <cell r="EO167">
            <v>0</v>
          </cell>
          <cell r="EP167">
            <v>0</v>
          </cell>
          <cell r="EQ167">
            <v>0</v>
          </cell>
          <cell r="ER167">
            <v>0</v>
          </cell>
          <cell r="ES167" t="b">
            <v>0</v>
          </cell>
          <cell r="ET167">
            <v>0</v>
          </cell>
          <cell r="EU167">
            <v>0</v>
          </cell>
          <cell r="EV167">
            <v>0</v>
          </cell>
        </row>
        <row r="168">
          <cell r="A168">
            <v>231</v>
          </cell>
          <cell r="B168" t="str">
            <v>1630222022808</v>
          </cell>
          <cell r="C168" t="str">
            <v>ESTE</v>
          </cell>
          <cell r="D168" t="str">
            <v>NEAMTIU PAVEL</v>
          </cell>
          <cell r="E168" t="str">
            <v>NEAMTIU</v>
          </cell>
          <cell r="F168" t="str">
            <v>PAVEL</v>
          </cell>
          <cell r="G168" t="str">
            <v>director fiscal</v>
          </cell>
          <cell r="H168">
            <v>0</v>
          </cell>
          <cell r="I168">
            <v>3905000</v>
          </cell>
          <cell r="J168">
            <v>5824958</v>
          </cell>
          <cell r="K168">
            <v>5824958</v>
          </cell>
          <cell r="L168">
            <v>1919958</v>
          </cell>
          <cell r="M168">
            <v>1919958</v>
          </cell>
          <cell r="N168">
            <v>0</v>
          </cell>
          <cell r="O168">
            <v>0</v>
          </cell>
          <cell r="P168">
            <v>0</v>
          </cell>
          <cell r="Q168">
            <v>144</v>
          </cell>
          <cell r="R168">
            <v>144</v>
          </cell>
          <cell r="S168">
            <v>0</v>
          </cell>
          <cell r="T168">
            <v>0</v>
          </cell>
          <cell r="U168">
            <v>0</v>
          </cell>
          <cell r="V168">
            <v>0</v>
          </cell>
          <cell r="W168">
            <v>0</v>
          </cell>
          <cell r="X168">
            <v>0</v>
          </cell>
          <cell r="Y168">
            <v>0</v>
          </cell>
          <cell r="Z168">
            <v>20</v>
          </cell>
          <cell r="AA168">
            <v>1164992</v>
          </cell>
          <cell r="AB168">
            <v>1164992</v>
          </cell>
          <cell r="AC168">
            <v>0</v>
          </cell>
          <cell r="AD168">
            <v>0</v>
          </cell>
          <cell r="AE168">
            <v>0</v>
          </cell>
          <cell r="AF168">
            <v>0</v>
          </cell>
          <cell r="AG168">
            <v>0</v>
          </cell>
          <cell r="AH168">
            <v>0</v>
          </cell>
          <cell r="AI168">
            <v>0</v>
          </cell>
          <cell r="AJ168">
            <v>0</v>
          </cell>
          <cell r="AK168">
            <v>0</v>
          </cell>
          <cell r="AL168">
            <v>4931322</v>
          </cell>
          <cell r="AM168">
            <v>0</v>
          </cell>
          <cell r="AN168">
            <v>0</v>
          </cell>
          <cell r="AO168" t="b">
            <v>0</v>
          </cell>
          <cell r="AP168">
            <v>0</v>
          </cell>
          <cell r="AQ168">
            <v>0</v>
          </cell>
          <cell r="AR168">
            <v>3500000</v>
          </cell>
          <cell r="AS168">
            <v>0</v>
          </cell>
          <cell r="AT168">
            <v>0</v>
          </cell>
          <cell r="AU168">
            <v>349498</v>
          </cell>
          <cell r="AV168">
            <v>58250</v>
          </cell>
          <cell r="AW168">
            <v>15421272</v>
          </cell>
          <cell r="AX168">
            <v>1079489</v>
          </cell>
          <cell r="AY168">
            <v>0</v>
          </cell>
          <cell r="AZ168">
            <v>138900</v>
          </cell>
          <cell r="BA168">
            <v>13795135</v>
          </cell>
          <cell r="BB168">
            <v>926000</v>
          </cell>
          <cell r="BC168">
            <v>1</v>
          </cell>
          <cell r="BD168">
            <v>0</v>
          </cell>
          <cell r="BE168">
            <v>926000</v>
          </cell>
          <cell r="BF168">
            <v>12869135</v>
          </cell>
          <cell r="BG168">
            <v>4368594</v>
          </cell>
          <cell r="BH168">
            <v>9565441</v>
          </cell>
          <cell r="BI168">
            <v>0</v>
          </cell>
          <cell r="BJ168">
            <v>0</v>
          </cell>
          <cell r="BK168">
            <v>3591360</v>
          </cell>
          <cell r="BL168">
            <v>0</v>
          </cell>
          <cell r="BM168">
            <v>5935031</v>
          </cell>
          <cell r="BN168" t="b">
            <v>1</v>
          </cell>
          <cell r="BO168">
            <v>39050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F168">
            <v>0</v>
          </cell>
          <cell r="CG168">
            <v>0</v>
          </cell>
          <cell r="CH168" t="str">
            <v>DECEMBRIE</v>
          </cell>
          <cell r="CI168" t="str">
            <v>IA</v>
          </cell>
          <cell r="CJ168">
            <v>0</v>
          </cell>
          <cell r="CK168" t="b">
            <v>0</v>
          </cell>
          <cell r="CL168">
            <v>0</v>
          </cell>
          <cell r="CM168">
            <v>0</v>
          </cell>
          <cell r="CN168">
            <v>0</v>
          </cell>
          <cell r="CO168">
            <v>0</v>
          </cell>
          <cell r="CP168" t="str">
            <v>N</v>
          </cell>
          <cell r="CQ168" t="str">
            <v>N</v>
          </cell>
          <cell r="CR168" t="b">
            <v>0</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cell r="DJ168">
            <v>0</v>
          </cell>
          <cell r="DK168">
            <v>0</v>
          </cell>
          <cell r="DL168">
            <v>0</v>
          </cell>
          <cell r="DM168">
            <v>0</v>
          </cell>
          <cell r="DN168" t="b">
            <v>0</v>
          </cell>
          <cell r="DO168" t="b">
            <v>0</v>
          </cell>
          <cell r="DP168" t="b">
            <v>0</v>
          </cell>
          <cell r="DQ168" t="b">
            <v>0</v>
          </cell>
          <cell r="DR168">
            <v>0</v>
          </cell>
          <cell r="DS168">
            <v>0</v>
          </cell>
          <cell r="DT168">
            <v>0</v>
          </cell>
          <cell r="DU168">
            <v>0</v>
          </cell>
          <cell r="DV168">
            <v>0</v>
          </cell>
          <cell r="DW168">
            <v>0</v>
          </cell>
          <cell r="DX168">
            <v>0</v>
          </cell>
          <cell r="DY168">
            <v>0</v>
          </cell>
          <cell r="DZ168">
            <v>0</v>
          </cell>
          <cell r="EA168">
            <v>0</v>
          </cell>
          <cell r="EB168">
            <v>0</v>
          </cell>
          <cell r="EC168">
            <v>0</v>
          </cell>
          <cell r="ED168">
            <v>0</v>
          </cell>
          <cell r="EE168">
            <v>0</v>
          </cell>
          <cell r="EF168">
            <v>0</v>
          </cell>
          <cell r="EG168">
            <v>0</v>
          </cell>
          <cell r="EH168">
            <v>0</v>
          </cell>
          <cell r="EI168">
            <v>0</v>
          </cell>
          <cell r="EJ168">
            <v>0</v>
          </cell>
          <cell r="EK168">
            <v>0</v>
          </cell>
          <cell r="EL168">
            <v>0</v>
          </cell>
          <cell r="EM168">
            <v>0</v>
          </cell>
          <cell r="EN168">
            <v>0</v>
          </cell>
          <cell r="EO168">
            <v>0</v>
          </cell>
          <cell r="EP168">
            <v>0</v>
          </cell>
          <cell r="EQ168">
            <v>0</v>
          </cell>
          <cell r="ER168">
            <v>0</v>
          </cell>
          <cell r="ES168" t="b">
            <v>0</v>
          </cell>
          <cell r="ET168">
            <v>0</v>
          </cell>
          <cell r="EU168">
            <v>0</v>
          </cell>
          <cell r="EV168">
            <v>0</v>
          </cell>
        </row>
        <row r="169">
          <cell r="A169">
            <v>232</v>
          </cell>
          <cell r="B169" t="str">
            <v>2531225020016</v>
          </cell>
          <cell r="C169" t="str">
            <v>ESTE</v>
          </cell>
          <cell r="D169" t="str">
            <v>FARCAS LIANA</v>
          </cell>
          <cell r="E169" t="str">
            <v>FARCAS</v>
          </cell>
          <cell r="F169" t="str">
            <v>LIANA</v>
          </cell>
          <cell r="G169" t="str">
            <v>sef serviciu</v>
          </cell>
          <cell r="H169">
            <v>0</v>
          </cell>
          <cell r="I169">
            <v>3829067</v>
          </cell>
          <cell r="J169">
            <v>4843770</v>
          </cell>
          <cell r="K169">
            <v>0</v>
          </cell>
          <cell r="L169">
            <v>1014703</v>
          </cell>
          <cell r="M169">
            <v>0</v>
          </cell>
          <cell r="N169">
            <v>0</v>
          </cell>
          <cell r="O169">
            <v>0</v>
          </cell>
          <cell r="P169">
            <v>0</v>
          </cell>
          <cell r="Q169">
            <v>144</v>
          </cell>
          <cell r="R169">
            <v>0</v>
          </cell>
          <cell r="S169">
            <v>0</v>
          </cell>
          <cell r="T169">
            <v>0</v>
          </cell>
          <cell r="U169">
            <v>0</v>
          </cell>
          <cell r="V169">
            <v>0</v>
          </cell>
          <cell r="W169">
            <v>0</v>
          </cell>
          <cell r="X169">
            <v>0</v>
          </cell>
          <cell r="Y169">
            <v>0</v>
          </cell>
          <cell r="Z169">
            <v>25</v>
          </cell>
          <cell r="AA169">
            <v>0</v>
          </cell>
          <cell r="AB169">
            <v>1210942</v>
          </cell>
          <cell r="AC169">
            <v>0</v>
          </cell>
          <cell r="AD169">
            <v>0</v>
          </cell>
          <cell r="AE169">
            <v>0</v>
          </cell>
          <cell r="AF169">
            <v>15</v>
          </cell>
          <cell r="AG169">
            <v>0</v>
          </cell>
          <cell r="AH169">
            <v>726566</v>
          </cell>
          <cell r="AI169">
            <v>144</v>
          </cell>
          <cell r="AJ169">
            <v>6054712</v>
          </cell>
          <cell r="AK169">
            <v>0</v>
          </cell>
          <cell r="AL169">
            <v>4124035</v>
          </cell>
          <cell r="AM169">
            <v>0</v>
          </cell>
          <cell r="AN169">
            <v>0</v>
          </cell>
          <cell r="AO169" t="b">
            <v>0</v>
          </cell>
          <cell r="AP169">
            <v>0</v>
          </cell>
          <cell r="AQ169">
            <v>0</v>
          </cell>
          <cell r="AR169">
            <v>3500000</v>
          </cell>
          <cell r="AS169">
            <v>0</v>
          </cell>
          <cell r="AT169">
            <v>0</v>
          </cell>
          <cell r="AU169">
            <v>339064</v>
          </cell>
          <cell r="AV169">
            <v>48438</v>
          </cell>
          <cell r="AW169">
            <v>13678747</v>
          </cell>
          <cell r="AX169">
            <v>957512</v>
          </cell>
          <cell r="AY169">
            <v>0</v>
          </cell>
          <cell r="AZ169">
            <v>138900</v>
          </cell>
          <cell r="BA169">
            <v>12194833</v>
          </cell>
          <cell r="BB169">
            <v>926000</v>
          </cell>
          <cell r="BC169">
            <v>1</v>
          </cell>
          <cell r="BD169">
            <v>0</v>
          </cell>
          <cell r="BE169">
            <v>926000</v>
          </cell>
          <cell r="BF169">
            <v>11268833</v>
          </cell>
          <cell r="BG169">
            <v>3728473</v>
          </cell>
          <cell r="BH169">
            <v>8605260</v>
          </cell>
          <cell r="BI169">
            <v>0</v>
          </cell>
          <cell r="BJ169">
            <v>0</v>
          </cell>
          <cell r="BK169">
            <v>0</v>
          </cell>
          <cell r="BL169">
            <v>0</v>
          </cell>
          <cell r="BM169">
            <v>8566969</v>
          </cell>
          <cell r="BN169" t="b">
            <v>1</v>
          </cell>
          <cell r="BO169">
            <v>38291</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F169">
            <v>0</v>
          </cell>
          <cell r="CG169">
            <v>0</v>
          </cell>
          <cell r="CH169" t="str">
            <v>DECEMBRIE</v>
          </cell>
          <cell r="CI169" t="str">
            <v>IA</v>
          </cell>
          <cell r="CJ169">
            <v>0</v>
          </cell>
          <cell r="CK169" t="b">
            <v>0</v>
          </cell>
          <cell r="CL169">
            <v>0</v>
          </cell>
          <cell r="CM169">
            <v>0</v>
          </cell>
          <cell r="CN169">
            <v>0</v>
          </cell>
          <cell r="CO169">
            <v>0</v>
          </cell>
          <cell r="CP169" t="str">
            <v>N</v>
          </cell>
          <cell r="CQ169" t="str">
            <v>N</v>
          </cell>
          <cell r="CR169" t="b">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v>0</v>
          </cell>
          <cell r="DN169" t="b">
            <v>0</v>
          </cell>
          <cell r="DO169" t="b">
            <v>0</v>
          </cell>
          <cell r="DP169" t="b">
            <v>0</v>
          </cell>
          <cell r="DQ169" t="b">
            <v>0</v>
          </cell>
          <cell r="DR169">
            <v>0</v>
          </cell>
          <cell r="DS169">
            <v>0</v>
          </cell>
          <cell r="DT169">
            <v>0</v>
          </cell>
          <cell r="DU169">
            <v>0</v>
          </cell>
          <cell r="DV169">
            <v>0</v>
          </cell>
          <cell r="DW169">
            <v>0</v>
          </cell>
          <cell r="DX169">
            <v>0</v>
          </cell>
          <cell r="DY169">
            <v>0</v>
          </cell>
          <cell r="DZ169">
            <v>0</v>
          </cell>
          <cell r="EA169">
            <v>0</v>
          </cell>
          <cell r="EB169">
            <v>0</v>
          </cell>
          <cell r="EC169">
            <v>0</v>
          </cell>
          <cell r="ED169">
            <v>0</v>
          </cell>
          <cell r="EE169">
            <v>0</v>
          </cell>
          <cell r="EF169">
            <v>0</v>
          </cell>
          <cell r="EG169">
            <v>0</v>
          </cell>
          <cell r="EH169">
            <v>0</v>
          </cell>
          <cell r="EI169">
            <v>0</v>
          </cell>
          <cell r="EJ169">
            <v>0</v>
          </cell>
          <cell r="EK169">
            <v>0</v>
          </cell>
          <cell r="EL169">
            <v>0</v>
          </cell>
          <cell r="EM169">
            <v>0</v>
          </cell>
          <cell r="EN169">
            <v>0</v>
          </cell>
          <cell r="EO169">
            <v>0</v>
          </cell>
          <cell r="EP169">
            <v>0</v>
          </cell>
          <cell r="EQ169">
            <v>0</v>
          </cell>
          <cell r="ER169">
            <v>0</v>
          </cell>
          <cell r="ES169" t="b">
            <v>0</v>
          </cell>
          <cell r="ET169">
            <v>0</v>
          </cell>
          <cell r="EU169">
            <v>0</v>
          </cell>
          <cell r="EV169">
            <v>0</v>
          </cell>
        </row>
        <row r="170">
          <cell r="A170">
            <v>39</v>
          </cell>
          <cell r="B170" t="str">
            <v>2730405022800</v>
          </cell>
          <cell r="C170" t="str">
            <v>ESTE</v>
          </cell>
          <cell r="D170" t="str">
            <v>STANA MARIANA</v>
          </cell>
          <cell r="E170" t="str">
            <v>STANA</v>
          </cell>
          <cell r="F170" t="str">
            <v>MARIANA</v>
          </cell>
          <cell r="G170" t="str">
            <v>inspector spec.</v>
          </cell>
          <cell r="H170">
            <v>0</v>
          </cell>
          <cell r="I170">
            <v>3905000</v>
          </cell>
          <cell r="J170">
            <v>3905000</v>
          </cell>
          <cell r="K170">
            <v>3905000</v>
          </cell>
          <cell r="L170">
            <v>0</v>
          </cell>
          <cell r="M170">
            <v>0</v>
          </cell>
          <cell r="N170">
            <v>0</v>
          </cell>
          <cell r="O170">
            <v>0</v>
          </cell>
          <cell r="P170">
            <v>0</v>
          </cell>
          <cell r="Q170">
            <v>144</v>
          </cell>
          <cell r="R170">
            <v>144</v>
          </cell>
          <cell r="S170">
            <v>0</v>
          </cell>
          <cell r="T170">
            <v>0</v>
          </cell>
          <cell r="U170">
            <v>0</v>
          </cell>
          <cell r="V170">
            <v>0</v>
          </cell>
          <cell r="W170">
            <v>0</v>
          </cell>
          <cell r="X170">
            <v>0</v>
          </cell>
          <cell r="Y170">
            <v>0</v>
          </cell>
          <cell r="Z170">
            <v>10</v>
          </cell>
          <cell r="AA170">
            <v>390500</v>
          </cell>
          <cell r="AB170">
            <v>390500</v>
          </cell>
          <cell r="AC170">
            <v>0</v>
          </cell>
          <cell r="AD170">
            <v>0</v>
          </cell>
          <cell r="AE170">
            <v>0</v>
          </cell>
          <cell r="AF170">
            <v>0</v>
          </cell>
          <cell r="AG170">
            <v>0</v>
          </cell>
          <cell r="AH170">
            <v>0</v>
          </cell>
          <cell r="AI170">
            <v>0</v>
          </cell>
          <cell r="AJ170">
            <v>0</v>
          </cell>
          <cell r="AK170">
            <v>0</v>
          </cell>
          <cell r="AL170">
            <v>3260945</v>
          </cell>
          <cell r="AM170">
            <v>0</v>
          </cell>
          <cell r="AN170">
            <v>0</v>
          </cell>
          <cell r="AO170" t="b">
            <v>0</v>
          </cell>
          <cell r="AP170">
            <v>0</v>
          </cell>
          <cell r="AQ170">
            <v>0</v>
          </cell>
          <cell r="AR170">
            <v>3500000</v>
          </cell>
          <cell r="AS170">
            <v>0</v>
          </cell>
          <cell r="AT170">
            <v>0</v>
          </cell>
          <cell r="AU170">
            <v>214775</v>
          </cell>
          <cell r="AV170">
            <v>39050</v>
          </cell>
          <cell r="AW170">
            <v>11056445</v>
          </cell>
          <cell r="AX170">
            <v>773951</v>
          </cell>
          <cell r="AY170">
            <v>0</v>
          </cell>
          <cell r="AZ170">
            <v>138900</v>
          </cell>
          <cell r="BA170">
            <v>9889769</v>
          </cell>
          <cell r="BB170">
            <v>926000</v>
          </cell>
          <cell r="BC170">
            <v>1.35</v>
          </cell>
          <cell r="BD170">
            <v>324100</v>
          </cell>
          <cell r="BE170">
            <v>1250100</v>
          </cell>
          <cell r="BF170">
            <v>8639669</v>
          </cell>
          <cell r="BG170">
            <v>2676808</v>
          </cell>
          <cell r="BH170">
            <v>7351861</v>
          </cell>
          <cell r="BI170">
            <v>0</v>
          </cell>
          <cell r="BJ170">
            <v>0</v>
          </cell>
          <cell r="BK170">
            <v>0</v>
          </cell>
          <cell r="BL170">
            <v>0</v>
          </cell>
          <cell r="BM170">
            <v>7312811</v>
          </cell>
          <cell r="BN170" t="b">
            <v>1</v>
          </cell>
          <cell r="BO170">
            <v>39050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F170">
            <v>0</v>
          </cell>
          <cell r="CG170">
            <v>0</v>
          </cell>
          <cell r="CH170" t="str">
            <v>DECEMBRIE</v>
          </cell>
          <cell r="CI170" t="str">
            <v>IA</v>
          </cell>
          <cell r="CJ170">
            <v>0</v>
          </cell>
          <cell r="CK170" t="b">
            <v>0</v>
          </cell>
          <cell r="CL170">
            <v>0</v>
          </cell>
          <cell r="CM170">
            <v>0</v>
          </cell>
          <cell r="CN170">
            <v>0</v>
          </cell>
          <cell r="CO170">
            <v>0</v>
          </cell>
          <cell r="CP170" t="str">
            <v>N</v>
          </cell>
          <cell r="CQ170" t="str">
            <v>N</v>
          </cell>
          <cell r="CR170" t="b">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t="b">
            <v>0</v>
          </cell>
          <cell r="DO170" t="b">
            <v>0</v>
          </cell>
          <cell r="DP170" t="b">
            <v>0</v>
          </cell>
          <cell r="DQ170" t="b">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t="b">
            <v>0</v>
          </cell>
          <cell r="ET170">
            <v>0</v>
          </cell>
          <cell r="EU170">
            <v>0</v>
          </cell>
          <cell r="EV170">
            <v>0</v>
          </cell>
        </row>
        <row r="171">
          <cell r="A171">
            <v>234</v>
          </cell>
          <cell r="B171" t="str">
            <v>1590405020019</v>
          </cell>
          <cell r="C171" t="str">
            <v>ESTE</v>
          </cell>
          <cell r="D171" t="str">
            <v>BACOS FLORENTIN-MARCEL</v>
          </cell>
          <cell r="E171" t="str">
            <v>BACOS</v>
          </cell>
          <cell r="F171" t="str">
            <v>FLORENTIN-MARCEL-MIRCEA</v>
          </cell>
          <cell r="G171" t="str">
            <v>inspector</v>
          </cell>
          <cell r="H171">
            <v>0</v>
          </cell>
          <cell r="I171">
            <v>2447933</v>
          </cell>
          <cell r="J171">
            <v>2447933</v>
          </cell>
          <cell r="K171">
            <v>2447933</v>
          </cell>
          <cell r="L171">
            <v>0</v>
          </cell>
          <cell r="M171">
            <v>0</v>
          </cell>
          <cell r="N171">
            <v>0</v>
          </cell>
          <cell r="O171">
            <v>0</v>
          </cell>
          <cell r="P171">
            <v>0</v>
          </cell>
          <cell r="Q171">
            <v>144</v>
          </cell>
          <cell r="R171">
            <v>144</v>
          </cell>
          <cell r="S171">
            <v>0</v>
          </cell>
          <cell r="T171">
            <v>0</v>
          </cell>
          <cell r="U171">
            <v>0</v>
          </cell>
          <cell r="V171">
            <v>0</v>
          </cell>
          <cell r="W171">
            <v>0</v>
          </cell>
          <cell r="X171">
            <v>0</v>
          </cell>
          <cell r="Y171">
            <v>0</v>
          </cell>
          <cell r="Z171">
            <v>20</v>
          </cell>
          <cell r="AA171">
            <v>489587</v>
          </cell>
          <cell r="AB171">
            <v>489587</v>
          </cell>
          <cell r="AC171">
            <v>0</v>
          </cell>
          <cell r="AD171">
            <v>0</v>
          </cell>
          <cell r="AE171">
            <v>0</v>
          </cell>
          <cell r="AF171">
            <v>15</v>
          </cell>
          <cell r="AG171">
            <v>367190</v>
          </cell>
          <cell r="AH171">
            <v>367190</v>
          </cell>
          <cell r="AI171">
            <v>0</v>
          </cell>
          <cell r="AJ171">
            <v>0</v>
          </cell>
          <cell r="AK171">
            <v>0</v>
          </cell>
          <cell r="AL171">
            <v>2070698</v>
          </cell>
          <cell r="AM171">
            <v>0</v>
          </cell>
          <cell r="AN171">
            <v>0</v>
          </cell>
          <cell r="AO171" t="b">
            <v>0</v>
          </cell>
          <cell r="AP171">
            <v>0</v>
          </cell>
          <cell r="AQ171">
            <v>0</v>
          </cell>
          <cell r="AR171">
            <v>3500000</v>
          </cell>
          <cell r="AS171">
            <v>0</v>
          </cell>
          <cell r="AT171">
            <v>0</v>
          </cell>
          <cell r="AU171">
            <v>165236</v>
          </cell>
          <cell r="AV171">
            <v>24479</v>
          </cell>
          <cell r="AW171">
            <v>8875408</v>
          </cell>
          <cell r="AX171">
            <v>621279</v>
          </cell>
          <cell r="AY171">
            <v>0</v>
          </cell>
          <cell r="AZ171">
            <v>138900</v>
          </cell>
          <cell r="BA171">
            <v>7925514</v>
          </cell>
          <cell r="BB171">
            <v>926000</v>
          </cell>
          <cell r="BC171">
            <v>1</v>
          </cell>
          <cell r="BD171">
            <v>0</v>
          </cell>
          <cell r="BE171">
            <v>926000</v>
          </cell>
          <cell r="BF171">
            <v>6999514</v>
          </cell>
          <cell r="BG171">
            <v>2020746</v>
          </cell>
          <cell r="BH171">
            <v>6043668</v>
          </cell>
          <cell r="BI171">
            <v>0</v>
          </cell>
          <cell r="BJ171">
            <v>0</v>
          </cell>
          <cell r="BK171">
            <v>0</v>
          </cell>
          <cell r="BL171">
            <v>0</v>
          </cell>
          <cell r="BM171">
            <v>6019189</v>
          </cell>
          <cell r="BN171" t="b">
            <v>1</v>
          </cell>
          <cell r="BO171">
            <v>24479</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F171">
            <v>0</v>
          </cell>
          <cell r="CG171">
            <v>0</v>
          </cell>
          <cell r="CH171" t="str">
            <v>DECEMBRIE</v>
          </cell>
          <cell r="CI171" t="str">
            <v>IA</v>
          </cell>
          <cell r="CJ171">
            <v>0</v>
          </cell>
          <cell r="CK171" t="b">
            <v>0</v>
          </cell>
          <cell r="CL171">
            <v>0</v>
          </cell>
          <cell r="CM171">
            <v>0</v>
          </cell>
          <cell r="CN171">
            <v>0</v>
          </cell>
          <cell r="CO171">
            <v>0</v>
          </cell>
          <cell r="CP171" t="str">
            <v>N</v>
          </cell>
          <cell r="CQ171" t="str">
            <v>N</v>
          </cell>
          <cell r="CR171" t="b">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t="b">
            <v>0</v>
          </cell>
          <cell r="DO171" t="b">
            <v>0</v>
          </cell>
          <cell r="DP171" t="b">
            <v>0</v>
          </cell>
          <cell r="DQ171" t="b">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t="b">
            <v>0</v>
          </cell>
          <cell r="ET171">
            <v>0</v>
          </cell>
          <cell r="EU171">
            <v>0</v>
          </cell>
          <cell r="EV171">
            <v>0</v>
          </cell>
        </row>
        <row r="172">
          <cell r="A172">
            <v>235</v>
          </cell>
          <cell r="B172" t="str">
            <v>2561104020031</v>
          </cell>
          <cell r="C172" t="str">
            <v>ESTE</v>
          </cell>
          <cell r="D172" t="str">
            <v>DETA ANISOARA</v>
          </cell>
          <cell r="E172" t="str">
            <v>DETA</v>
          </cell>
          <cell r="F172" t="str">
            <v>ANISOARA</v>
          </cell>
          <cell r="G172" t="str">
            <v>inspector</v>
          </cell>
          <cell r="H172">
            <v>0</v>
          </cell>
          <cell r="I172">
            <v>2547000</v>
          </cell>
          <cell r="J172">
            <v>2547000</v>
          </cell>
          <cell r="K172">
            <v>2547000</v>
          </cell>
          <cell r="L172">
            <v>0</v>
          </cell>
          <cell r="M172">
            <v>0</v>
          </cell>
          <cell r="N172">
            <v>0</v>
          </cell>
          <cell r="O172">
            <v>0</v>
          </cell>
          <cell r="P172">
            <v>0</v>
          </cell>
          <cell r="Q172">
            <v>144</v>
          </cell>
          <cell r="R172">
            <v>144</v>
          </cell>
          <cell r="S172">
            <v>0</v>
          </cell>
          <cell r="T172">
            <v>0</v>
          </cell>
          <cell r="U172">
            <v>0</v>
          </cell>
          <cell r="V172">
            <v>0</v>
          </cell>
          <cell r="W172">
            <v>0</v>
          </cell>
          <cell r="X172">
            <v>0</v>
          </cell>
          <cell r="Y172">
            <v>0</v>
          </cell>
          <cell r="Z172">
            <v>25</v>
          </cell>
          <cell r="AA172">
            <v>636750</v>
          </cell>
          <cell r="AB172">
            <v>636750</v>
          </cell>
          <cell r="AC172">
            <v>0</v>
          </cell>
          <cell r="AD172">
            <v>0</v>
          </cell>
          <cell r="AE172">
            <v>0</v>
          </cell>
          <cell r="AF172">
            <v>15</v>
          </cell>
          <cell r="AG172">
            <v>382050</v>
          </cell>
          <cell r="AH172">
            <v>382050</v>
          </cell>
          <cell r="AI172">
            <v>0</v>
          </cell>
          <cell r="AJ172">
            <v>0</v>
          </cell>
          <cell r="AK172">
            <v>0</v>
          </cell>
          <cell r="AL172">
            <v>1872873</v>
          </cell>
          <cell r="AM172">
            <v>0</v>
          </cell>
          <cell r="AN172">
            <v>0</v>
          </cell>
          <cell r="AO172" t="b">
            <v>0</v>
          </cell>
          <cell r="AP172">
            <v>0</v>
          </cell>
          <cell r="AQ172">
            <v>0</v>
          </cell>
          <cell r="AR172">
            <v>3500000</v>
          </cell>
          <cell r="AS172">
            <v>0</v>
          </cell>
          <cell r="AT172">
            <v>0</v>
          </cell>
          <cell r="AU172">
            <v>178290</v>
          </cell>
          <cell r="AV172">
            <v>25470</v>
          </cell>
          <cell r="AW172">
            <v>8938673</v>
          </cell>
          <cell r="AX172">
            <v>625707</v>
          </cell>
          <cell r="AY172">
            <v>0</v>
          </cell>
          <cell r="AZ172">
            <v>138900</v>
          </cell>
          <cell r="BA172">
            <v>7970306</v>
          </cell>
          <cell r="BB172">
            <v>926000</v>
          </cell>
          <cell r="BC172">
            <v>1</v>
          </cell>
          <cell r="BD172">
            <v>0</v>
          </cell>
          <cell r="BE172">
            <v>926000</v>
          </cell>
          <cell r="BF172">
            <v>7044306</v>
          </cell>
          <cell r="BG172">
            <v>2038662</v>
          </cell>
          <cell r="BH172">
            <v>6070544</v>
          </cell>
          <cell r="BI172">
            <v>0</v>
          </cell>
          <cell r="BJ172">
            <v>0</v>
          </cell>
          <cell r="BK172">
            <v>0</v>
          </cell>
          <cell r="BL172">
            <v>0</v>
          </cell>
          <cell r="BM172">
            <v>6045074</v>
          </cell>
          <cell r="BN172" t="b">
            <v>1</v>
          </cell>
          <cell r="BO172">
            <v>25470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F172">
            <v>0</v>
          </cell>
          <cell r="CG172">
            <v>0</v>
          </cell>
          <cell r="CH172" t="str">
            <v>DECEMBRIE</v>
          </cell>
          <cell r="CI172" t="str">
            <v>IA</v>
          </cell>
          <cell r="CJ172">
            <v>0</v>
          </cell>
          <cell r="CK172" t="b">
            <v>0</v>
          </cell>
          <cell r="CL172">
            <v>0</v>
          </cell>
          <cell r="CM172">
            <v>0</v>
          </cell>
          <cell r="CN172">
            <v>0</v>
          </cell>
          <cell r="CO172">
            <v>0</v>
          </cell>
          <cell r="CP172" t="str">
            <v>N</v>
          </cell>
          <cell r="CQ172" t="str">
            <v>N</v>
          </cell>
          <cell r="CR172" t="b">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t="b">
            <v>0</v>
          </cell>
          <cell r="DO172" t="b">
            <v>0</v>
          </cell>
          <cell r="DP172" t="b">
            <v>0</v>
          </cell>
          <cell r="DQ172" t="b">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t="b">
            <v>0</v>
          </cell>
          <cell r="ET172">
            <v>0</v>
          </cell>
          <cell r="EU172">
            <v>0</v>
          </cell>
          <cell r="EV172">
            <v>0</v>
          </cell>
        </row>
        <row r="173">
          <cell r="A173">
            <v>236</v>
          </cell>
          <cell r="B173" t="str">
            <v>2561208020018</v>
          </cell>
          <cell r="C173" t="str">
            <v>ESTE</v>
          </cell>
          <cell r="D173" t="str">
            <v>JIGAN CORNELIA</v>
          </cell>
          <cell r="E173" t="str">
            <v>JIGAN</v>
          </cell>
          <cell r="F173" t="str">
            <v>CORNELIA</v>
          </cell>
          <cell r="G173" t="str">
            <v>inspector</v>
          </cell>
          <cell r="H173">
            <v>0</v>
          </cell>
          <cell r="I173">
            <v>2497467</v>
          </cell>
          <cell r="J173">
            <v>2497467</v>
          </cell>
          <cell r="K173">
            <v>2497467</v>
          </cell>
          <cell r="L173">
            <v>0</v>
          </cell>
          <cell r="M173">
            <v>0</v>
          </cell>
          <cell r="N173">
            <v>0</v>
          </cell>
          <cell r="O173">
            <v>0</v>
          </cell>
          <cell r="P173">
            <v>0</v>
          </cell>
          <cell r="Q173">
            <v>144</v>
          </cell>
          <cell r="R173">
            <v>144</v>
          </cell>
          <cell r="S173">
            <v>0</v>
          </cell>
          <cell r="T173">
            <v>0</v>
          </cell>
          <cell r="U173">
            <v>0</v>
          </cell>
          <cell r="V173">
            <v>0</v>
          </cell>
          <cell r="W173">
            <v>0</v>
          </cell>
          <cell r="X173">
            <v>0</v>
          </cell>
          <cell r="Y173">
            <v>0</v>
          </cell>
          <cell r="Z173">
            <v>20</v>
          </cell>
          <cell r="AA173">
            <v>499493</v>
          </cell>
          <cell r="AB173">
            <v>499493</v>
          </cell>
          <cell r="AC173">
            <v>0</v>
          </cell>
          <cell r="AD173">
            <v>0</v>
          </cell>
          <cell r="AE173">
            <v>0</v>
          </cell>
          <cell r="AF173">
            <v>15</v>
          </cell>
          <cell r="AG173">
            <v>374620</v>
          </cell>
          <cell r="AH173">
            <v>374620</v>
          </cell>
          <cell r="AI173">
            <v>0</v>
          </cell>
          <cell r="AJ173">
            <v>0</v>
          </cell>
          <cell r="AK173">
            <v>0</v>
          </cell>
          <cell r="AL173">
            <v>2110701</v>
          </cell>
          <cell r="AM173">
            <v>0</v>
          </cell>
          <cell r="AN173">
            <v>0</v>
          </cell>
          <cell r="AO173" t="b">
            <v>0</v>
          </cell>
          <cell r="AP173">
            <v>0</v>
          </cell>
          <cell r="AQ173">
            <v>0</v>
          </cell>
          <cell r="AR173">
            <v>3500000</v>
          </cell>
          <cell r="AS173">
            <v>0</v>
          </cell>
          <cell r="AT173">
            <v>0</v>
          </cell>
          <cell r="AU173">
            <v>168579</v>
          </cell>
          <cell r="AV173">
            <v>24975</v>
          </cell>
          <cell r="AW173">
            <v>8982281</v>
          </cell>
          <cell r="AX173">
            <v>628760</v>
          </cell>
          <cell r="AY173">
            <v>0</v>
          </cell>
          <cell r="AZ173">
            <v>138900</v>
          </cell>
          <cell r="BA173">
            <v>8021067</v>
          </cell>
          <cell r="BB173">
            <v>926000</v>
          </cell>
          <cell r="BC173">
            <v>1.7</v>
          </cell>
          <cell r="BD173">
            <v>648200</v>
          </cell>
          <cell r="BE173">
            <v>1574200</v>
          </cell>
          <cell r="BF173">
            <v>6446867</v>
          </cell>
          <cell r="BG173">
            <v>1799687</v>
          </cell>
          <cell r="BH173">
            <v>6360280</v>
          </cell>
          <cell r="BI173">
            <v>0</v>
          </cell>
          <cell r="BJ173">
            <v>0</v>
          </cell>
          <cell r="BK173">
            <v>0</v>
          </cell>
          <cell r="BL173">
            <v>0</v>
          </cell>
          <cell r="BM173">
            <v>6335305</v>
          </cell>
          <cell r="BN173" t="b">
            <v>1</v>
          </cell>
          <cell r="BO173">
            <v>24975</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F173">
            <v>0</v>
          </cell>
          <cell r="CG173">
            <v>0</v>
          </cell>
          <cell r="CH173" t="str">
            <v>DECEMBRIE</v>
          </cell>
          <cell r="CI173" t="str">
            <v>IA</v>
          </cell>
          <cell r="CJ173">
            <v>0</v>
          </cell>
          <cell r="CK173" t="b">
            <v>0</v>
          </cell>
          <cell r="CL173">
            <v>0</v>
          </cell>
          <cell r="CM173">
            <v>0</v>
          </cell>
          <cell r="CN173">
            <v>0</v>
          </cell>
          <cell r="CO173">
            <v>0</v>
          </cell>
          <cell r="CP173" t="str">
            <v>N</v>
          </cell>
          <cell r="CQ173" t="str">
            <v>N</v>
          </cell>
          <cell r="CR173" t="b">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0</v>
          </cell>
          <cell r="DM173">
            <v>0</v>
          </cell>
          <cell r="DN173" t="b">
            <v>0</v>
          </cell>
          <cell r="DO173" t="b">
            <v>0</v>
          </cell>
          <cell r="DP173" t="b">
            <v>0</v>
          </cell>
          <cell r="DQ173" t="b">
            <v>0</v>
          </cell>
          <cell r="DR173">
            <v>0</v>
          </cell>
          <cell r="DS173">
            <v>0</v>
          </cell>
          <cell r="DT173">
            <v>0</v>
          </cell>
          <cell r="DU173">
            <v>0</v>
          </cell>
          <cell r="DV173">
            <v>0</v>
          </cell>
          <cell r="DW173">
            <v>0</v>
          </cell>
          <cell r="DX173">
            <v>0</v>
          </cell>
          <cell r="DY173">
            <v>0</v>
          </cell>
          <cell r="DZ173">
            <v>0</v>
          </cell>
          <cell r="EA173">
            <v>0</v>
          </cell>
          <cell r="EB173">
            <v>0</v>
          </cell>
          <cell r="EC173">
            <v>0</v>
          </cell>
          <cell r="ED173">
            <v>0</v>
          </cell>
          <cell r="EE173">
            <v>0</v>
          </cell>
          <cell r="EF173">
            <v>0</v>
          </cell>
          <cell r="EG173">
            <v>0</v>
          </cell>
          <cell r="EH173">
            <v>0</v>
          </cell>
          <cell r="EI173">
            <v>0</v>
          </cell>
          <cell r="EJ173">
            <v>0</v>
          </cell>
          <cell r="EK173">
            <v>0</v>
          </cell>
          <cell r="EL173">
            <v>0</v>
          </cell>
          <cell r="EM173">
            <v>0</v>
          </cell>
          <cell r="EN173">
            <v>0</v>
          </cell>
          <cell r="EO173">
            <v>0</v>
          </cell>
          <cell r="EP173">
            <v>0</v>
          </cell>
          <cell r="EQ173">
            <v>0</v>
          </cell>
          <cell r="ER173">
            <v>0</v>
          </cell>
          <cell r="ES173" t="b">
            <v>0</v>
          </cell>
          <cell r="ET173">
            <v>0</v>
          </cell>
          <cell r="EU173">
            <v>0</v>
          </cell>
          <cell r="EV173">
            <v>0</v>
          </cell>
        </row>
        <row r="174">
          <cell r="A174">
            <v>238</v>
          </cell>
          <cell r="B174" t="str">
            <v>2571012020034</v>
          </cell>
          <cell r="C174" t="str">
            <v>ESTE</v>
          </cell>
          <cell r="D174" t="str">
            <v>PERJARIU FANICA</v>
          </cell>
          <cell r="E174" t="str">
            <v>PERJARIU</v>
          </cell>
          <cell r="F174" t="str">
            <v>FANICA</v>
          </cell>
          <cell r="G174" t="str">
            <v>inspector</v>
          </cell>
          <cell r="H174">
            <v>0</v>
          </cell>
          <cell r="I174">
            <v>2497467</v>
          </cell>
          <cell r="J174">
            <v>2497467</v>
          </cell>
          <cell r="K174">
            <v>1664978</v>
          </cell>
          <cell r="L174">
            <v>0</v>
          </cell>
          <cell r="M174">
            <v>0</v>
          </cell>
          <cell r="N174">
            <v>0</v>
          </cell>
          <cell r="O174">
            <v>0</v>
          </cell>
          <cell r="P174">
            <v>0</v>
          </cell>
          <cell r="Q174">
            <v>144</v>
          </cell>
          <cell r="R174">
            <v>96</v>
          </cell>
          <cell r="S174">
            <v>0</v>
          </cell>
          <cell r="T174">
            <v>0</v>
          </cell>
          <cell r="U174">
            <v>0</v>
          </cell>
          <cell r="V174">
            <v>0</v>
          </cell>
          <cell r="W174">
            <v>0</v>
          </cell>
          <cell r="X174">
            <v>0</v>
          </cell>
          <cell r="Y174">
            <v>0</v>
          </cell>
          <cell r="Z174">
            <v>25</v>
          </cell>
          <cell r="AA174">
            <v>416244</v>
          </cell>
          <cell r="AB174">
            <v>624367</v>
          </cell>
          <cell r="AC174">
            <v>0</v>
          </cell>
          <cell r="AD174">
            <v>0</v>
          </cell>
          <cell r="AE174">
            <v>0</v>
          </cell>
          <cell r="AF174">
            <v>15</v>
          </cell>
          <cell r="AG174">
            <v>249747</v>
          </cell>
          <cell r="AH174">
            <v>374620</v>
          </cell>
          <cell r="AI174">
            <v>48</v>
          </cell>
          <cell r="AJ174">
            <v>1040611</v>
          </cell>
          <cell r="AK174">
            <v>0</v>
          </cell>
          <cell r="AL174">
            <v>2110836</v>
          </cell>
          <cell r="AM174">
            <v>0</v>
          </cell>
          <cell r="AN174">
            <v>0</v>
          </cell>
          <cell r="AO174" t="b">
            <v>0</v>
          </cell>
          <cell r="AP174">
            <v>0</v>
          </cell>
          <cell r="AQ174">
            <v>0</v>
          </cell>
          <cell r="AR174">
            <v>3500000</v>
          </cell>
          <cell r="AS174">
            <v>0</v>
          </cell>
          <cell r="AT174">
            <v>0</v>
          </cell>
          <cell r="AU174">
            <v>174823</v>
          </cell>
          <cell r="AV174">
            <v>24975</v>
          </cell>
          <cell r="AW174">
            <v>8982416</v>
          </cell>
          <cell r="AX174">
            <v>628769</v>
          </cell>
          <cell r="AY174">
            <v>0</v>
          </cell>
          <cell r="AZ174">
            <v>138900</v>
          </cell>
          <cell r="BA174">
            <v>8014949</v>
          </cell>
          <cell r="BB174">
            <v>926000</v>
          </cell>
          <cell r="BC174">
            <v>1.35</v>
          </cell>
          <cell r="BD174">
            <v>324100</v>
          </cell>
          <cell r="BE174">
            <v>1250100</v>
          </cell>
          <cell r="BF174">
            <v>6764849</v>
          </cell>
          <cell r="BG174">
            <v>1926880</v>
          </cell>
          <cell r="BH174">
            <v>6226969</v>
          </cell>
          <cell r="BI174">
            <v>0</v>
          </cell>
          <cell r="BJ174">
            <v>0</v>
          </cell>
          <cell r="BK174">
            <v>0</v>
          </cell>
          <cell r="BL174">
            <v>0</v>
          </cell>
          <cell r="BM174">
            <v>6201994</v>
          </cell>
          <cell r="BN174" t="b">
            <v>1</v>
          </cell>
          <cell r="BO174">
            <v>24975</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F174">
            <v>0</v>
          </cell>
          <cell r="CG174">
            <v>0</v>
          </cell>
          <cell r="CH174" t="str">
            <v>DECEMBRIE</v>
          </cell>
          <cell r="CI174" t="str">
            <v>IA</v>
          </cell>
          <cell r="CJ174">
            <v>0</v>
          </cell>
          <cell r="CK174" t="b">
            <v>0</v>
          </cell>
          <cell r="CL174">
            <v>0</v>
          </cell>
          <cell r="CM174">
            <v>0</v>
          </cell>
          <cell r="CN174">
            <v>0</v>
          </cell>
          <cell r="CO174">
            <v>0</v>
          </cell>
          <cell r="CP174" t="str">
            <v>N</v>
          </cell>
          <cell r="CQ174" t="str">
            <v>N</v>
          </cell>
          <cell r="CR174" t="b">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t="b">
            <v>0</v>
          </cell>
          <cell r="DO174" t="b">
            <v>0</v>
          </cell>
          <cell r="DP174" t="b">
            <v>0</v>
          </cell>
          <cell r="DQ174" t="b">
            <v>0</v>
          </cell>
          <cell r="DR174">
            <v>0</v>
          </cell>
          <cell r="DS174">
            <v>0</v>
          </cell>
          <cell r="DT174">
            <v>0</v>
          </cell>
          <cell r="DU174">
            <v>0</v>
          </cell>
          <cell r="DV174">
            <v>0</v>
          </cell>
          <cell r="DW174">
            <v>0</v>
          </cell>
          <cell r="DX174">
            <v>0</v>
          </cell>
          <cell r="DY174">
            <v>0</v>
          </cell>
          <cell r="DZ174">
            <v>0</v>
          </cell>
          <cell r="EA174">
            <v>0</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v>0</v>
          </cell>
          <cell r="EP174">
            <v>0</v>
          </cell>
          <cell r="EQ174">
            <v>0</v>
          </cell>
          <cell r="ER174">
            <v>0</v>
          </cell>
          <cell r="ES174" t="b">
            <v>0</v>
          </cell>
          <cell r="ET174">
            <v>0</v>
          </cell>
          <cell r="EU174">
            <v>0</v>
          </cell>
          <cell r="EV174">
            <v>0</v>
          </cell>
        </row>
        <row r="175">
          <cell r="A175">
            <v>239</v>
          </cell>
          <cell r="B175" t="str">
            <v>1600209020041</v>
          </cell>
          <cell r="C175" t="str">
            <v>ESTE</v>
          </cell>
          <cell r="D175" t="str">
            <v>POPA PAVEL</v>
          </cell>
          <cell r="E175" t="str">
            <v>POPA</v>
          </cell>
          <cell r="F175" t="str">
            <v>PAVEL</v>
          </cell>
          <cell r="G175" t="str">
            <v>inspector</v>
          </cell>
          <cell r="H175">
            <v>0</v>
          </cell>
          <cell r="I175">
            <v>2547000</v>
          </cell>
          <cell r="J175">
            <v>2547000</v>
          </cell>
          <cell r="K175">
            <v>2547000</v>
          </cell>
          <cell r="L175">
            <v>0</v>
          </cell>
          <cell r="M175">
            <v>0</v>
          </cell>
          <cell r="N175">
            <v>0</v>
          </cell>
          <cell r="O175">
            <v>0</v>
          </cell>
          <cell r="P175">
            <v>0</v>
          </cell>
          <cell r="Q175">
            <v>144</v>
          </cell>
          <cell r="R175">
            <v>144</v>
          </cell>
          <cell r="S175">
            <v>0</v>
          </cell>
          <cell r="T175">
            <v>0</v>
          </cell>
          <cell r="U175">
            <v>0</v>
          </cell>
          <cell r="V175">
            <v>0</v>
          </cell>
          <cell r="W175">
            <v>0</v>
          </cell>
          <cell r="X175">
            <v>0</v>
          </cell>
          <cell r="Y175">
            <v>0</v>
          </cell>
          <cell r="Z175">
            <v>25</v>
          </cell>
          <cell r="AA175">
            <v>636750</v>
          </cell>
          <cell r="AB175">
            <v>636750</v>
          </cell>
          <cell r="AC175">
            <v>0</v>
          </cell>
          <cell r="AD175">
            <v>0</v>
          </cell>
          <cell r="AE175">
            <v>0</v>
          </cell>
          <cell r="AF175">
            <v>15</v>
          </cell>
          <cell r="AG175">
            <v>382050</v>
          </cell>
          <cell r="AH175">
            <v>382050</v>
          </cell>
          <cell r="AI175">
            <v>0</v>
          </cell>
          <cell r="AJ175">
            <v>0</v>
          </cell>
          <cell r="AK175">
            <v>0</v>
          </cell>
          <cell r="AL175">
            <v>2150974</v>
          </cell>
          <cell r="AM175">
            <v>0</v>
          </cell>
          <cell r="AN175">
            <v>0</v>
          </cell>
          <cell r="AO175" t="b">
            <v>0</v>
          </cell>
          <cell r="AP175">
            <v>0</v>
          </cell>
          <cell r="AQ175">
            <v>0</v>
          </cell>
          <cell r="AR175">
            <v>3500000</v>
          </cell>
          <cell r="AS175">
            <v>0</v>
          </cell>
          <cell r="AT175">
            <v>0</v>
          </cell>
          <cell r="AU175">
            <v>178290</v>
          </cell>
          <cell r="AV175">
            <v>25470</v>
          </cell>
          <cell r="AW175">
            <v>9216774</v>
          </cell>
          <cell r="AX175">
            <v>645174</v>
          </cell>
          <cell r="AY175">
            <v>0</v>
          </cell>
          <cell r="AZ175">
            <v>138900</v>
          </cell>
          <cell r="BA175">
            <v>8228940</v>
          </cell>
          <cell r="BB175">
            <v>926000</v>
          </cell>
          <cell r="BC175">
            <v>1</v>
          </cell>
          <cell r="BD175">
            <v>0</v>
          </cell>
          <cell r="BE175">
            <v>926000</v>
          </cell>
          <cell r="BF175">
            <v>7302940</v>
          </cell>
          <cell r="BG175">
            <v>2142116</v>
          </cell>
          <cell r="BH175">
            <v>6225724</v>
          </cell>
          <cell r="BI175">
            <v>0</v>
          </cell>
          <cell r="BJ175">
            <v>0</v>
          </cell>
          <cell r="BK175">
            <v>1556431</v>
          </cell>
          <cell r="BL175">
            <v>0</v>
          </cell>
          <cell r="BM175">
            <v>4643823</v>
          </cell>
          <cell r="BN175" t="b">
            <v>1</v>
          </cell>
          <cell r="BO175">
            <v>25470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F175">
            <v>0</v>
          </cell>
          <cell r="CG175">
            <v>0</v>
          </cell>
          <cell r="CH175" t="str">
            <v>DECEMBRIE</v>
          </cell>
          <cell r="CI175" t="str">
            <v>IA</v>
          </cell>
          <cell r="CJ175">
            <v>0</v>
          </cell>
          <cell r="CK175" t="b">
            <v>0</v>
          </cell>
          <cell r="CL175">
            <v>0</v>
          </cell>
          <cell r="CM175">
            <v>0</v>
          </cell>
          <cell r="CN175">
            <v>0</v>
          </cell>
          <cell r="CO175">
            <v>0</v>
          </cell>
          <cell r="CP175" t="str">
            <v>N</v>
          </cell>
          <cell r="CQ175" t="str">
            <v>N</v>
          </cell>
          <cell r="CR175" t="b">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0</v>
          </cell>
          <cell r="DN175" t="b">
            <v>0</v>
          </cell>
          <cell r="DO175" t="b">
            <v>0</v>
          </cell>
          <cell r="DP175" t="b">
            <v>0</v>
          </cell>
          <cell r="DQ175" t="b">
            <v>0</v>
          </cell>
          <cell r="DR175">
            <v>0</v>
          </cell>
          <cell r="DS175">
            <v>0</v>
          </cell>
          <cell r="DT175">
            <v>0</v>
          </cell>
          <cell r="DU175">
            <v>0</v>
          </cell>
          <cell r="DV175">
            <v>0</v>
          </cell>
          <cell r="DW175">
            <v>0</v>
          </cell>
          <cell r="DX175">
            <v>0</v>
          </cell>
          <cell r="DY175">
            <v>0</v>
          </cell>
          <cell r="DZ175">
            <v>0</v>
          </cell>
          <cell r="EA175">
            <v>0</v>
          </cell>
          <cell r="EB175">
            <v>0</v>
          </cell>
          <cell r="EC175">
            <v>0</v>
          </cell>
          <cell r="ED175">
            <v>0</v>
          </cell>
          <cell r="EE175">
            <v>0</v>
          </cell>
          <cell r="EF175">
            <v>0</v>
          </cell>
          <cell r="EG175">
            <v>0</v>
          </cell>
          <cell r="EH175">
            <v>0</v>
          </cell>
          <cell r="EI175">
            <v>0</v>
          </cell>
          <cell r="EJ175">
            <v>0</v>
          </cell>
          <cell r="EK175">
            <v>0</v>
          </cell>
          <cell r="EL175">
            <v>0</v>
          </cell>
          <cell r="EM175">
            <v>0</v>
          </cell>
          <cell r="EN175">
            <v>0</v>
          </cell>
          <cell r="EO175">
            <v>0</v>
          </cell>
          <cell r="EP175">
            <v>0</v>
          </cell>
          <cell r="EQ175">
            <v>0</v>
          </cell>
          <cell r="ER175">
            <v>0</v>
          </cell>
          <cell r="ES175" t="b">
            <v>0</v>
          </cell>
          <cell r="ET175">
            <v>0</v>
          </cell>
          <cell r="EU175">
            <v>0</v>
          </cell>
          <cell r="EV175">
            <v>0</v>
          </cell>
        </row>
        <row r="176">
          <cell r="A176">
            <v>240</v>
          </cell>
          <cell r="B176" t="str">
            <v>1780705020057</v>
          </cell>
          <cell r="C176" t="str">
            <v>ESTE</v>
          </cell>
          <cell r="D176" t="str">
            <v>SEMEREAN MARIUS-GABRIEL</v>
          </cell>
          <cell r="E176" t="str">
            <v>SEMEREAN</v>
          </cell>
          <cell r="F176" t="str">
            <v>MARIUS-GABRIEL</v>
          </cell>
          <cell r="G176" t="str">
            <v>inspector</v>
          </cell>
          <cell r="H176">
            <v>0</v>
          </cell>
          <cell r="I176">
            <v>2348867</v>
          </cell>
          <cell r="J176">
            <v>2348867</v>
          </cell>
          <cell r="K176">
            <v>2348867</v>
          </cell>
          <cell r="L176">
            <v>0</v>
          </cell>
          <cell r="M176">
            <v>0</v>
          </cell>
          <cell r="N176">
            <v>0</v>
          </cell>
          <cell r="O176">
            <v>0</v>
          </cell>
          <cell r="P176">
            <v>0</v>
          </cell>
          <cell r="Q176">
            <v>144</v>
          </cell>
          <cell r="R176">
            <v>144</v>
          </cell>
          <cell r="S176">
            <v>0</v>
          </cell>
          <cell r="T176">
            <v>0</v>
          </cell>
          <cell r="U176">
            <v>0</v>
          </cell>
          <cell r="V176">
            <v>0</v>
          </cell>
          <cell r="W176">
            <v>0</v>
          </cell>
          <cell r="X176">
            <v>0</v>
          </cell>
          <cell r="Y176">
            <v>0</v>
          </cell>
          <cell r="Z176">
            <v>5</v>
          </cell>
          <cell r="AA176">
            <v>117443</v>
          </cell>
          <cell r="AB176">
            <v>117443</v>
          </cell>
          <cell r="AC176">
            <v>0</v>
          </cell>
          <cell r="AD176">
            <v>0</v>
          </cell>
          <cell r="AE176">
            <v>0</v>
          </cell>
          <cell r="AF176">
            <v>15</v>
          </cell>
          <cell r="AG176">
            <v>352330</v>
          </cell>
          <cell r="AH176">
            <v>352330</v>
          </cell>
          <cell r="AI176">
            <v>0</v>
          </cell>
          <cell r="AJ176">
            <v>0</v>
          </cell>
          <cell r="AK176">
            <v>0</v>
          </cell>
          <cell r="AL176">
            <v>1979169</v>
          </cell>
          <cell r="AM176">
            <v>0</v>
          </cell>
          <cell r="AN176">
            <v>0</v>
          </cell>
          <cell r="AO176" t="b">
            <v>0</v>
          </cell>
          <cell r="AP176">
            <v>0</v>
          </cell>
          <cell r="AQ176">
            <v>0</v>
          </cell>
          <cell r="AR176">
            <v>3500000</v>
          </cell>
          <cell r="AS176">
            <v>0</v>
          </cell>
          <cell r="AT176">
            <v>0</v>
          </cell>
          <cell r="AU176">
            <v>140932</v>
          </cell>
          <cell r="AV176">
            <v>23489</v>
          </cell>
          <cell r="AW176">
            <v>8297809</v>
          </cell>
          <cell r="AX176">
            <v>580847</v>
          </cell>
          <cell r="AY176">
            <v>0</v>
          </cell>
          <cell r="AZ176">
            <v>138900</v>
          </cell>
          <cell r="BA176">
            <v>7413641</v>
          </cell>
          <cell r="BB176">
            <v>926000</v>
          </cell>
          <cell r="BC176">
            <v>1</v>
          </cell>
          <cell r="BD176">
            <v>0</v>
          </cell>
          <cell r="BE176">
            <v>926000</v>
          </cell>
          <cell r="BF176">
            <v>6487641</v>
          </cell>
          <cell r="BG176">
            <v>1815996</v>
          </cell>
          <cell r="BH176">
            <v>5736545</v>
          </cell>
          <cell r="BI176">
            <v>0</v>
          </cell>
          <cell r="BJ176">
            <v>0</v>
          </cell>
          <cell r="BK176">
            <v>300000</v>
          </cell>
          <cell r="BL176">
            <v>0</v>
          </cell>
          <cell r="BM176">
            <v>5413056</v>
          </cell>
          <cell r="BN176" t="b">
            <v>1</v>
          </cell>
          <cell r="BO176">
            <v>23489</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F176">
            <v>0</v>
          </cell>
          <cell r="CG176">
            <v>0</v>
          </cell>
          <cell r="CH176" t="str">
            <v>DECEMBRIE</v>
          </cell>
          <cell r="CI176" t="str">
            <v>IA</v>
          </cell>
          <cell r="CJ176">
            <v>0</v>
          </cell>
          <cell r="CK176" t="b">
            <v>0</v>
          </cell>
          <cell r="CL176">
            <v>0</v>
          </cell>
          <cell r="CM176">
            <v>0</v>
          </cell>
          <cell r="CN176">
            <v>0</v>
          </cell>
          <cell r="CO176">
            <v>0</v>
          </cell>
          <cell r="CP176" t="str">
            <v>N</v>
          </cell>
          <cell r="CQ176" t="str">
            <v>N</v>
          </cell>
          <cell r="CR176" t="b">
            <v>0</v>
          </cell>
          <cell r="CS176">
            <v>0</v>
          </cell>
          <cell r="CT176">
            <v>0</v>
          </cell>
          <cell r="CU176">
            <v>0</v>
          </cell>
          <cell r="CV176">
            <v>0</v>
          </cell>
          <cell r="CW176">
            <v>0</v>
          </cell>
          <cell r="CX176">
            <v>0</v>
          </cell>
          <cell r="CY176">
            <v>0</v>
          </cell>
          <cell r="CZ176">
            <v>0</v>
          </cell>
          <cell r="DA176">
            <v>0</v>
          </cell>
          <cell r="DB176">
            <v>0</v>
          </cell>
          <cell r="DC176">
            <v>0</v>
          </cell>
          <cell r="DD176">
            <v>0</v>
          </cell>
          <cell r="DE176">
            <v>0</v>
          </cell>
          <cell r="DF176">
            <v>0</v>
          </cell>
          <cell r="DG176">
            <v>0</v>
          </cell>
          <cell r="DH176">
            <v>0</v>
          </cell>
          <cell r="DI176">
            <v>0</v>
          </cell>
          <cell r="DJ176">
            <v>0</v>
          </cell>
          <cell r="DK176">
            <v>0</v>
          </cell>
          <cell r="DL176">
            <v>0</v>
          </cell>
          <cell r="DM176">
            <v>0</v>
          </cell>
          <cell r="DN176" t="b">
            <v>0</v>
          </cell>
          <cell r="DO176" t="b">
            <v>0</v>
          </cell>
          <cell r="DP176" t="b">
            <v>0</v>
          </cell>
          <cell r="DQ176" t="b">
            <v>0</v>
          </cell>
          <cell r="DR176">
            <v>0</v>
          </cell>
          <cell r="DS176">
            <v>0</v>
          </cell>
          <cell r="DT176">
            <v>0</v>
          </cell>
          <cell r="DU176">
            <v>0</v>
          </cell>
          <cell r="DV176">
            <v>0</v>
          </cell>
          <cell r="DW176">
            <v>0</v>
          </cell>
          <cell r="DX176">
            <v>0</v>
          </cell>
          <cell r="DY176">
            <v>0</v>
          </cell>
          <cell r="DZ176">
            <v>0</v>
          </cell>
          <cell r="EA176">
            <v>0</v>
          </cell>
          <cell r="EB176">
            <v>0</v>
          </cell>
          <cell r="EC176">
            <v>0</v>
          </cell>
          <cell r="ED176">
            <v>0</v>
          </cell>
          <cell r="EE176">
            <v>0</v>
          </cell>
          <cell r="EF176">
            <v>0</v>
          </cell>
          <cell r="EG176">
            <v>0</v>
          </cell>
          <cell r="EH176">
            <v>0</v>
          </cell>
          <cell r="EI176">
            <v>0</v>
          </cell>
          <cell r="EJ176">
            <v>0</v>
          </cell>
          <cell r="EK176">
            <v>0</v>
          </cell>
          <cell r="EL176">
            <v>0</v>
          </cell>
          <cell r="EM176">
            <v>0</v>
          </cell>
          <cell r="EN176">
            <v>0</v>
          </cell>
          <cell r="EO176">
            <v>0</v>
          </cell>
          <cell r="EP176">
            <v>0</v>
          </cell>
          <cell r="EQ176">
            <v>0</v>
          </cell>
          <cell r="ER176">
            <v>0</v>
          </cell>
          <cell r="ES176" t="b">
            <v>0</v>
          </cell>
          <cell r="ET176">
            <v>0</v>
          </cell>
          <cell r="EU176">
            <v>0</v>
          </cell>
          <cell r="EV176">
            <v>0</v>
          </cell>
        </row>
        <row r="177">
          <cell r="A177">
            <v>241</v>
          </cell>
          <cell r="B177" t="str">
            <v>2601014020063</v>
          </cell>
          <cell r="C177" t="str">
            <v>ESTE</v>
          </cell>
          <cell r="D177" t="str">
            <v>SUCIU FLORICA</v>
          </cell>
          <cell r="E177" t="str">
            <v>SUCIU</v>
          </cell>
          <cell r="F177" t="str">
            <v>FLORICA</v>
          </cell>
          <cell r="G177" t="str">
            <v>inspector</v>
          </cell>
          <cell r="H177">
            <v>0</v>
          </cell>
          <cell r="I177">
            <v>2200267</v>
          </cell>
          <cell r="J177">
            <v>2200267</v>
          </cell>
          <cell r="K177">
            <v>2078030</v>
          </cell>
          <cell r="L177">
            <v>0</v>
          </cell>
          <cell r="M177">
            <v>0</v>
          </cell>
          <cell r="N177">
            <v>0</v>
          </cell>
          <cell r="O177">
            <v>0</v>
          </cell>
          <cell r="P177">
            <v>0</v>
          </cell>
          <cell r="Q177">
            <v>144</v>
          </cell>
          <cell r="R177">
            <v>136</v>
          </cell>
          <cell r="S177">
            <v>0</v>
          </cell>
          <cell r="T177">
            <v>0</v>
          </cell>
          <cell r="U177">
            <v>0</v>
          </cell>
          <cell r="V177">
            <v>0</v>
          </cell>
          <cell r="W177">
            <v>0</v>
          </cell>
          <cell r="X177">
            <v>0</v>
          </cell>
          <cell r="Y177">
            <v>0</v>
          </cell>
          <cell r="Z177">
            <v>20</v>
          </cell>
          <cell r="AA177">
            <v>415606</v>
          </cell>
          <cell r="AB177">
            <v>440053</v>
          </cell>
          <cell r="AC177">
            <v>0</v>
          </cell>
          <cell r="AD177">
            <v>0</v>
          </cell>
          <cell r="AE177">
            <v>0</v>
          </cell>
          <cell r="AF177">
            <v>15</v>
          </cell>
          <cell r="AG177">
            <v>311704</v>
          </cell>
          <cell r="AH177">
            <v>330040</v>
          </cell>
          <cell r="AI177">
            <v>8</v>
          </cell>
          <cell r="AJ177">
            <v>146684</v>
          </cell>
          <cell r="AK177">
            <v>0</v>
          </cell>
          <cell r="AL177">
            <v>1774158</v>
          </cell>
          <cell r="AM177">
            <v>0</v>
          </cell>
          <cell r="AN177">
            <v>0</v>
          </cell>
          <cell r="AO177" t="b">
            <v>0</v>
          </cell>
          <cell r="AP177">
            <v>0</v>
          </cell>
          <cell r="AQ177">
            <v>0</v>
          </cell>
          <cell r="AR177">
            <v>3500000</v>
          </cell>
          <cell r="AS177">
            <v>0</v>
          </cell>
          <cell r="AT177">
            <v>0</v>
          </cell>
          <cell r="AU177">
            <v>148518</v>
          </cell>
          <cell r="AV177">
            <v>22003</v>
          </cell>
          <cell r="AW177">
            <v>8226182</v>
          </cell>
          <cell r="AX177">
            <v>575833</v>
          </cell>
          <cell r="AY177">
            <v>0</v>
          </cell>
          <cell r="AZ177">
            <v>138900</v>
          </cell>
          <cell r="BA177">
            <v>7340928</v>
          </cell>
          <cell r="BB177">
            <v>926000</v>
          </cell>
          <cell r="BC177">
            <v>1</v>
          </cell>
          <cell r="BD177">
            <v>0</v>
          </cell>
          <cell r="BE177">
            <v>926000</v>
          </cell>
          <cell r="BF177">
            <v>6414928</v>
          </cell>
          <cell r="BG177">
            <v>1786911</v>
          </cell>
          <cell r="BH177">
            <v>5692917</v>
          </cell>
          <cell r="BI177">
            <v>0</v>
          </cell>
          <cell r="BJ177">
            <v>0</v>
          </cell>
          <cell r="BK177">
            <v>100000</v>
          </cell>
          <cell r="BL177">
            <v>0</v>
          </cell>
          <cell r="BM177">
            <v>5570914</v>
          </cell>
          <cell r="BN177" t="b">
            <v>1</v>
          </cell>
          <cell r="BO177">
            <v>22003</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F177">
            <v>0</v>
          </cell>
          <cell r="CG177">
            <v>0</v>
          </cell>
          <cell r="CH177" t="str">
            <v>DECEMBRIE</v>
          </cell>
          <cell r="CI177" t="str">
            <v>IA</v>
          </cell>
          <cell r="CJ177">
            <v>0</v>
          </cell>
          <cell r="CK177" t="b">
            <v>0</v>
          </cell>
          <cell r="CL177">
            <v>0</v>
          </cell>
          <cell r="CM177">
            <v>0</v>
          </cell>
          <cell r="CN177">
            <v>0</v>
          </cell>
          <cell r="CO177">
            <v>0</v>
          </cell>
          <cell r="CP177" t="str">
            <v>N</v>
          </cell>
          <cell r="CQ177" t="str">
            <v>N</v>
          </cell>
          <cell r="CR177" t="b">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cell r="DJ177">
            <v>0</v>
          </cell>
          <cell r="DK177">
            <v>0</v>
          </cell>
          <cell r="DL177">
            <v>0</v>
          </cell>
          <cell r="DM177">
            <v>0</v>
          </cell>
          <cell r="DN177" t="b">
            <v>0</v>
          </cell>
          <cell r="DO177" t="b">
            <v>0</v>
          </cell>
          <cell r="DP177" t="b">
            <v>0</v>
          </cell>
          <cell r="DQ177" t="b">
            <v>0</v>
          </cell>
          <cell r="DR177">
            <v>0</v>
          </cell>
          <cell r="DS177">
            <v>0</v>
          </cell>
          <cell r="DT177">
            <v>0</v>
          </cell>
          <cell r="DU177">
            <v>0</v>
          </cell>
          <cell r="DV177">
            <v>0</v>
          </cell>
          <cell r="DW177">
            <v>0</v>
          </cell>
          <cell r="DX177">
            <v>0</v>
          </cell>
          <cell r="DY177">
            <v>0</v>
          </cell>
          <cell r="DZ177">
            <v>0</v>
          </cell>
          <cell r="EA177">
            <v>0</v>
          </cell>
          <cell r="EB177">
            <v>0</v>
          </cell>
          <cell r="EC177">
            <v>0</v>
          </cell>
          <cell r="ED177">
            <v>0</v>
          </cell>
          <cell r="EE177">
            <v>0</v>
          </cell>
          <cell r="EF177">
            <v>0</v>
          </cell>
          <cell r="EG177">
            <v>0</v>
          </cell>
          <cell r="EH177">
            <v>0</v>
          </cell>
          <cell r="EI177">
            <v>0</v>
          </cell>
          <cell r="EJ177">
            <v>0</v>
          </cell>
          <cell r="EK177">
            <v>0</v>
          </cell>
          <cell r="EL177">
            <v>0</v>
          </cell>
          <cell r="EM177">
            <v>0</v>
          </cell>
          <cell r="EN177">
            <v>0</v>
          </cell>
          <cell r="EO177">
            <v>0</v>
          </cell>
          <cell r="EP177">
            <v>0</v>
          </cell>
          <cell r="EQ177">
            <v>0</v>
          </cell>
          <cell r="ER177">
            <v>0</v>
          </cell>
          <cell r="ES177" t="b">
            <v>0</v>
          </cell>
          <cell r="ET177">
            <v>0</v>
          </cell>
          <cell r="EU177">
            <v>0</v>
          </cell>
          <cell r="EV177">
            <v>0</v>
          </cell>
        </row>
        <row r="178">
          <cell r="A178">
            <v>242</v>
          </cell>
          <cell r="B178" t="str">
            <v>2560415020054</v>
          </cell>
          <cell r="C178" t="str">
            <v>ESTE</v>
          </cell>
          <cell r="D178" t="str">
            <v>MATEUT AURICA</v>
          </cell>
          <cell r="E178" t="str">
            <v>MATEUT</v>
          </cell>
          <cell r="F178" t="str">
            <v>AURICA</v>
          </cell>
          <cell r="G178" t="str">
            <v>referent</v>
          </cell>
          <cell r="H178">
            <v>0</v>
          </cell>
          <cell r="I178">
            <v>2547000</v>
          </cell>
          <cell r="J178">
            <v>2547000</v>
          </cell>
          <cell r="K178">
            <v>1698000</v>
          </cell>
          <cell r="L178">
            <v>0</v>
          </cell>
          <cell r="M178">
            <v>0</v>
          </cell>
          <cell r="N178">
            <v>0</v>
          </cell>
          <cell r="O178">
            <v>0</v>
          </cell>
          <cell r="P178">
            <v>0</v>
          </cell>
          <cell r="Q178">
            <v>144</v>
          </cell>
          <cell r="R178">
            <v>96</v>
          </cell>
          <cell r="S178">
            <v>0</v>
          </cell>
          <cell r="T178">
            <v>0</v>
          </cell>
          <cell r="U178">
            <v>0</v>
          </cell>
          <cell r="V178">
            <v>0</v>
          </cell>
          <cell r="W178">
            <v>0</v>
          </cell>
          <cell r="X178">
            <v>0</v>
          </cell>
          <cell r="Y178">
            <v>0</v>
          </cell>
          <cell r="Z178">
            <v>20</v>
          </cell>
          <cell r="AA178">
            <v>339600</v>
          </cell>
          <cell r="AB178">
            <v>509400</v>
          </cell>
          <cell r="AC178">
            <v>0</v>
          </cell>
          <cell r="AD178">
            <v>0</v>
          </cell>
          <cell r="AE178">
            <v>0</v>
          </cell>
          <cell r="AF178">
            <v>15</v>
          </cell>
          <cell r="AG178">
            <v>254700</v>
          </cell>
          <cell r="AH178">
            <v>382050</v>
          </cell>
          <cell r="AI178">
            <v>48</v>
          </cell>
          <cell r="AJ178">
            <v>1018800</v>
          </cell>
          <cell r="AK178">
            <v>0</v>
          </cell>
          <cell r="AL178">
            <v>2150974</v>
          </cell>
          <cell r="AM178">
            <v>0</v>
          </cell>
          <cell r="AN178">
            <v>0</v>
          </cell>
          <cell r="AO178" t="b">
            <v>0</v>
          </cell>
          <cell r="AP178">
            <v>0</v>
          </cell>
          <cell r="AQ178">
            <v>0</v>
          </cell>
          <cell r="AR178">
            <v>3500000</v>
          </cell>
          <cell r="AS178">
            <v>0</v>
          </cell>
          <cell r="AT178">
            <v>0</v>
          </cell>
          <cell r="AU178">
            <v>171922</v>
          </cell>
          <cell r="AV178">
            <v>25470</v>
          </cell>
          <cell r="AW178">
            <v>8962074</v>
          </cell>
          <cell r="AX178">
            <v>627345</v>
          </cell>
          <cell r="AY178">
            <v>0</v>
          </cell>
          <cell r="AZ178">
            <v>138900</v>
          </cell>
          <cell r="BA178">
            <v>7998437</v>
          </cell>
          <cell r="BB178">
            <v>926000</v>
          </cell>
          <cell r="BC178">
            <v>1.2</v>
          </cell>
          <cell r="BD178">
            <v>185200</v>
          </cell>
          <cell r="BE178">
            <v>1111200</v>
          </cell>
          <cell r="BF178">
            <v>6887237</v>
          </cell>
          <cell r="BG178">
            <v>1975835</v>
          </cell>
          <cell r="BH178">
            <v>6161502</v>
          </cell>
          <cell r="BI178">
            <v>0</v>
          </cell>
          <cell r="BJ178">
            <v>0</v>
          </cell>
          <cell r="BK178">
            <v>0</v>
          </cell>
          <cell r="BL178">
            <v>0</v>
          </cell>
          <cell r="BM178">
            <v>6136032</v>
          </cell>
          <cell r="BN178" t="b">
            <v>1</v>
          </cell>
          <cell r="BO178">
            <v>25470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F178">
            <v>0</v>
          </cell>
          <cell r="CG178">
            <v>0</v>
          </cell>
          <cell r="CH178" t="str">
            <v>DECEMBRIE</v>
          </cell>
          <cell r="CI178" t="str">
            <v>IA</v>
          </cell>
          <cell r="CJ178">
            <v>0</v>
          </cell>
          <cell r="CK178" t="b">
            <v>0</v>
          </cell>
          <cell r="CL178">
            <v>0</v>
          </cell>
          <cell r="CM178">
            <v>0</v>
          </cell>
          <cell r="CN178">
            <v>0</v>
          </cell>
          <cell r="CO178">
            <v>0</v>
          </cell>
          <cell r="CP178" t="str">
            <v>N</v>
          </cell>
          <cell r="CQ178" t="str">
            <v>N</v>
          </cell>
          <cell r="CR178" t="b">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v>0</v>
          </cell>
          <cell r="DN178" t="b">
            <v>0</v>
          </cell>
          <cell r="DO178" t="b">
            <v>0</v>
          </cell>
          <cell r="DP178" t="b">
            <v>0</v>
          </cell>
          <cell r="DQ178" t="b">
            <v>0</v>
          </cell>
          <cell r="DR178">
            <v>0</v>
          </cell>
          <cell r="DS178">
            <v>0</v>
          </cell>
          <cell r="DT178">
            <v>0</v>
          </cell>
          <cell r="DU178">
            <v>0</v>
          </cell>
          <cell r="DV178">
            <v>0</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0</v>
          </cell>
          <cell r="EQ178">
            <v>0</v>
          </cell>
          <cell r="ER178">
            <v>0</v>
          </cell>
          <cell r="ES178" t="b">
            <v>0</v>
          </cell>
          <cell r="ET178">
            <v>0</v>
          </cell>
          <cell r="EU178">
            <v>0</v>
          </cell>
          <cell r="EV178">
            <v>0</v>
          </cell>
        </row>
        <row r="179">
          <cell r="A179">
            <v>237</v>
          </cell>
          <cell r="B179" t="str">
            <v>2760530021885</v>
          </cell>
          <cell r="C179" t="str">
            <v>ESTE</v>
          </cell>
          <cell r="D179" t="str">
            <v>NARAI CIPRIANA</v>
          </cell>
          <cell r="E179" t="str">
            <v>NARAI</v>
          </cell>
          <cell r="F179" t="str">
            <v>CIPRIANA</v>
          </cell>
          <cell r="G179" t="str">
            <v>inspector</v>
          </cell>
          <cell r="H179">
            <v>0</v>
          </cell>
          <cell r="I179">
            <v>2547000</v>
          </cell>
          <cell r="J179">
            <v>2547000</v>
          </cell>
          <cell r="K179">
            <v>2547000</v>
          </cell>
          <cell r="L179">
            <v>0</v>
          </cell>
          <cell r="M179">
            <v>0</v>
          </cell>
          <cell r="N179">
            <v>0</v>
          </cell>
          <cell r="O179">
            <v>0</v>
          </cell>
          <cell r="P179">
            <v>0</v>
          </cell>
          <cell r="Q179">
            <v>144</v>
          </cell>
          <cell r="R179">
            <v>144</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15</v>
          </cell>
          <cell r="AG179">
            <v>382050</v>
          </cell>
          <cell r="AH179">
            <v>382050</v>
          </cell>
          <cell r="AI179">
            <v>0</v>
          </cell>
          <cell r="AJ179">
            <v>0</v>
          </cell>
          <cell r="AK179">
            <v>0</v>
          </cell>
          <cell r="AL179">
            <v>1929014</v>
          </cell>
          <cell r="AM179">
            <v>0</v>
          </cell>
          <cell r="AN179">
            <v>0</v>
          </cell>
          <cell r="AO179" t="b">
            <v>0</v>
          </cell>
          <cell r="AP179">
            <v>0</v>
          </cell>
          <cell r="AQ179">
            <v>0</v>
          </cell>
          <cell r="AR179">
            <v>3500000</v>
          </cell>
          <cell r="AS179">
            <v>0</v>
          </cell>
          <cell r="AT179">
            <v>0</v>
          </cell>
          <cell r="AU179">
            <v>146452</v>
          </cell>
          <cell r="AV179">
            <v>25470</v>
          </cell>
          <cell r="AW179">
            <v>8358064</v>
          </cell>
          <cell r="AX179">
            <v>585064</v>
          </cell>
          <cell r="AY179">
            <v>0</v>
          </cell>
          <cell r="AZ179">
            <v>138900</v>
          </cell>
          <cell r="BA179">
            <v>7462178</v>
          </cell>
          <cell r="BB179">
            <v>926000</v>
          </cell>
          <cell r="BC179">
            <v>1</v>
          </cell>
          <cell r="BD179">
            <v>0</v>
          </cell>
          <cell r="BE179">
            <v>926000</v>
          </cell>
          <cell r="BF179">
            <v>6536178</v>
          </cell>
          <cell r="BG179">
            <v>1835411</v>
          </cell>
          <cell r="BH179">
            <v>5765667</v>
          </cell>
          <cell r="BI179">
            <v>0</v>
          </cell>
          <cell r="BJ179">
            <v>0</v>
          </cell>
          <cell r="BK179">
            <v>0</v>
          </cell>
          <cell r="BL179">
            <v>0</v>
          </cell>
          <cell r="BM179">
            <v>5740197</v>
          </cell>
          <cell r="BN179" t="b">
            <v>1</v>
          </cell>
          <cell r="BO179">
            <v>25470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F179">
            <v>0</v>
          </cell>
          <cell r="CG179">
            <v>0</v>
          </cell>
          <cell r="CH179" t="str">
            <v>DECEMBRIE</v>
          </cell>
          <cell r="CI179" t="str">
            <v>IA</v>
          </cell>
          <cell r="CJ179">
            <v>0</v>
          </cell>
          <cell r="CK179" t="b">
            <v>0</v>
          </cell>
          <cell r="CL179">
            <v>0</v>
          </cell>
          <cell r="CM179">
            <v>0</v>
          </cell>
          <cell r="CN179">
            <v>0</v>
          </cell>
          <cell r="CO179">
            <v>0</v>
          </cell>
          <cell r="CP179" t="str">
            <v>N</v>
          </cell>
          <cell r="CQ179" t="str">
            <v>N</v>
          </cell>
          <cell r="CR179" t="b">
            <v>0</v>
          </cell>
          <cell r="CS179">
            <v>0</v>
          </cell>
          <cell r="CT179">
            <v>0</v>
          </cell>
          <cell r="CU179">
            <v>0</v>
          </cell>
          <cell r="CV179">
            <v>0</v>
          </cell>
          <cell r="CW179">
            <v>0</v>
          </cell>
          <cell r="CX179">
            <v>0</v>
          </cell>
          <cell r="CY179">
            <v>0</v>
          </cell>
          <cell r="CZ179">
            <v>0</v>
          </cell>
          <cell r="DA179">
            <v>0</v>
          </cell>
          <cell r="DB179">
            <v>0</v>
          </cell>
          <cell r="DC179">
            <v>0</v>
          </cell>
          <cell r="DD179">
            <v>0</v>
          </cell>
          <cell r="DE179">
            <v>0</v>
          </cell>
          <cell r="DF179">
            <v>0</v>
          </cell>
          <cell r="DG179">
            <v>0</v>
          </cell>
          <cell r="DH179">
            <v>0</v>
          </cell>
          <cell r="DI179">
            <v>0</v>
          </cell>
          <cell r="DJ179">
            <v>0</v>
          </cell>
          <cell r="DK179">
            <v>0</v>
          </cell>
          <cell r="DL179">
            <v>0</v>
          </cell>
          <cell r="DM179">
            <v>0</v>
          </cell>
          <cell r="DN179" t="b">
            <v>0</v>
          </cell>
          <cell r="DO179" t="b">
            <v>0</v>
          </cell>
          <cell r="DP179" t="b">
            <v>0</v>
          </cell>
          <cell r="DQ179" t="b">
            <v>0</v>
          </cell>
          <cell r="DR179">
            <v>0</v>
          </cell>
          <cell r="DS179">
            <v>0</v>
          </cell>
          <cell r="DT179">
            <v>0</v>
          </cell>
          <cell r="DU179">
            <v>0</v>
          </cell>
          <cell r="DV179">
            <v>0</v>
          </cell>
          <cell r="DW179">
            <v>0</v>
          </cell>
          <cell r="DX179">
            <v>0</v>
          </cell>
          <cell r="DY179">
            <v>0</v>
          </cell>
          <cell r="DZ179">
            <v>0</v>
          </cell>
          <cell r="EA179">
            <v>0</v>
          </cell>
          <cell r="EB179">
            <v>0</v>
          </cell>
          <cell r="EC179">
            <v>0</v>
          </cell>
          <cell r="ED179">
            <v>0</v>
          </cell>
          <cell r="EE179">
            <v>0</v>
          </cell>
          <cell r="EF179">
            <v>0</v>
          </cell>
          <cell r="EG179">
            <v>0</v>
          </cell>
          <cell r="EH179">
            <v>0</v>
          </cell>
          <cell r="EI179">
            <v>0</v>
          </cell>
          <cell r="EJ179">
            <v>0</v>
          </cell>
          <cell r="EK179">
            <v>0</v>
          </cell>
          <cell r="EL179">
            <v>0</v>
          </cell>
          <cell r="EM179">
            <v>0</v>
          </cell>
          <cell r="EN179">
            <v>0</v>
          </cell>
          <cell r="EO179">
            <v>0</v>
          </cell>
          <cell r="EP179">
            <v>0</v>
          </cell>
          <cell r="EQ179">
            <v>0</v>
          </cell>
          <cell r="ER179">
            <v>0</v>
          </cell>
          <cell r="ES179" t="b">
            <v>0</v>
          </cell>
          <cell r="ET179">
            <v>0</v>
          </cell>
          <cell r="EU179">
            <v>0</v>
          </cell>
          <cell r="EV179">
            <v>0</v>
          </cell>
        </row>
        <row r="180">
          <cell r="A180">
            <v>243</v>
          </cell>
          <cell r="B180" t="str">
            <v>1721111020019</v>
          </cell>
          <cell r="C180" t="str">
            <v>ESTE</v>
          </cell>
          <cell r="D180" t="str">
            <v>LOBONT DANIEL</v>
          </cell>
          <cell r="E180" t="str">
            <v>LOBONT</v>
          </cell>
          <cell r="F180" t="str">
            <v>DANIEL</v>
          </cell>
          <cell r="G180" t="str">
            <v>muncitor calif.</v>
          </cell>
          <cell r="H180">
            <v>0</v>
          </cell>
          <cell r="I180">
            <v>1890233</v>
          </cell>
          <cell r="J180">
            <v>1890233</v>
          </cell>
          <cell r="K180">
            <v>1890233</v>
          </cell>
          <cell r="L180">
            <v>0</v>
          </cell>
          <cell r="M180">
            <v>0</v>
          </cell>
          <cell r="N180">
            <v>0</v>
          </cell>
          <cell r="O180">
            <v>0</v>
          </cell>
          <cell r="P180">
            <v>0</v>
          </cell>
          <cell r="Q180">
            <v>144</v>
          </cell>
          <cell r="R180">
            <v>144</v>
          </cell>
          <cell r="S180">
            <v>0</v>
          </cell>
          <cell r="T180">
            <v>0</v>
          </cell>
          <cell r="U180">
            <v>20</v>
          </cell>
          <cell r="V180">
            <v>525065</v>
          </cell>
          <cell r="W180">
            <v>525065</v>
          </cell>
          <cell r="X180">
            <v>0</v>
          </cell>
          <cell r="Y180">
            <v>0</v>
          </cell>
          <cell r="Z180">
            <v>10</v>
          </cell>
          <cell r="AA180">
            <v>189023</v>
          </cell>
          <cell r="AB180">
            <v>189023</v>
          </cell>
          <cell r="AC180">
            <v>0</v>
          </cell>
          <cell r="AD180">
            <v>0</v>
          </cell>
          <cell r="AE180">
            <v>0</v>
          </cell>
          <cell r="AF180">
            <v>0</v>
          </cell>
          <cell r="AG180">
            <v>0</v>
          </cell>
          <cell r="AH180">
            <v>0</v>
          </cell>
          <cell r="AI180">
            <v>0</v>
          </cell>
          <cell r="AJ180">
            <v>0</v>
          </cell>
          <cell r="AK180">
            <v>0</v>
          </cell>
          <cell r="AL180">
            <v>1597015</v>
          </cell>
          <cell r="AM180">
            <v>0</v>
          </cell>
          <cell r="AN180">
            <v>0</v>
          </cell>
          <cell r="AO180" t="b">
            <v>0</v>
          </cell>
          <cell r="AP180">
            <v>0</v>
          </cell>
          <cell r="AQ180">
            <v>0</v>
          </cell>
          <cell r="AR180">
            <v>3500000</v>
          </cell>
          <cell r="AS180">
            <v>0</v>
          </cell>
          <cell r="AT180">
            <v>0</v>
          </cell>
          <cell r="AU180">
            <v>103963</v>
          </cell>
          <cell r="AV180">
            <v>18902</v>
          </cell>
          <cell r="AW180">
            <v>7701336</v>
          </cell>
          <cell r="AX180">
            <v>539094</v>
          </cell>
          <cell r="AY180">
            <v>0</v>
          </cell>
          <cell r="AZ180">
            <v>138900</v>
          </cell>
          <cell r="BA180">
            <v>6900477</v>
          </cell>
          <cell r="BB180">
            <v>926000</v>
          </cell>
          <cell r="BC180">
            <v>1</v>
          </cell>
          <cell r="BD180">
            <v>0</v>
          </cell>
          <cell r="BE180">
            <v>926000</v>
          </cell>
          <cell r="BF180">
            <v>5974477</v>
          </cell>
          <cell r="BG180">
            <v>1610731</v>
          </cell>
          <cell r="BH180">
            <v>5428646</v>
          </cell>
          <cell r="BI180">
            <v>0</v>
          </cell>
          <cell r="BJ180">
            <v>0</v>
          </cell>
          <cell r="BK180">
            <v>0</v>
          </cell>
          <cell r="BL180">
            <v>0</v>
          </cell>
          <cell r="BM180">
            <v>5409744</v>
          </cell>
          <cell r="BN180" t="b">
            <v>1</v>
          </cell>
          <cell r="BO180">
            <v>18902</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F180">
            <v>0</v>
          </cell>
          <cell r="CG180">
            <v>0</v>
          </cell>
          <cell r="CH180" t="str">
            <v>DECEMBRIE</v>
          </cell>
          <cell r="CI180" t="str">
            <v>III</v>
          </cell>
          <cell r="CJ180">
            <v>0</v>
          </cell>
          <cell r="CK180" t="b">
            <v>0</v>
          </cell>
          <cell r="CL180">
            <v>0</v>
          </cell>
          <cell r="CM180">
            <v>0</v>
          </cell>
          <cell r="CN180">
            <v>0</v>
          </cell>
          <cell r="CO180">
            <v>0</v>
          </cell>
          <cell r="CP180" t="str">
            <v>N</v>
          </cell>
          <cell r="CQ180" t="str">
            <v>N</v>
          </cell>
          <cell r="CR180" t="b">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t="b">
            <v>0</v>
          </cell>
          <cell r="DO180" t="b">
            <v>0</v>
          </cell>
          <cell r="DP180" t="b">
            <v>0</v>
          </cell>
          <cell r="DQ180" t="b">
            <v>0</v>
          </cell>
          <cell r="DR180">
            <v>0</v>
          </cell>
          <cell r="DS180">
            <v>0</v>
          </cell>
          <cell r="DT180">
            <v>0</v>
          </cell>
          <cell r="DU180">
            <v>0</v>
          </cell>
          <cell r="DV180">
            <v>0</v>
          </cell>
          <cell r="DW180">
            <v>0</v>
          </cell>
          <cell r="DX180">
            <v>0</v>
          </cell>
          <cell r="DY180">
            <v>0</v>
          </cell>
          <cell r="DZ180">
            <v>0</v>
          </cell>
          <cell r="EA180">
            <v>0</v>
          </cell>
          <cell r="EB180">
            <v>0</v>
          </cell>
          <cell r="EC180">
            <v>0</v>
          </cell>
          <cell r="ED180">
            <v>0</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v>0</v>
          </cell>
          <cell r="ES180" t="b">
            <v>0</v>
          </cell>
          <cell r="ET180">
            <v>0</v>
          </cell>
          <cell r="EU180">
            <v>0</v>
          </cell>
          <cell r="EV180">
            <v>0</v>
          </cell>
        </row>
        <row r="181">
          <cell r="A181">
            <v>244</v>
          </cell>
          <cell r="B181" t="str">
            <v>2531011020063</v>
          </cell>
          <cell r="C181" t="str">
            <v>ESTE</v>
          </cell>
          <cell r="D181" t="str">
            <v>MAIOR MARIA</v>
          </cell>
          <cell r="E181" t="str">
            <v>MAIOR</v>
          </cell>
          <cell r="F181" t="str">
            <v>MARIA</v>
          </cell>
          <cell r="G181" t="str">
            <v>ingrijitoare</v>
          </cell>
          <cell r="H181">
            <v>0</v>
          </cell>
          <cell r="I181">
            <v>1525267</v>
          </cell>
          <cell r="J181">
            <v>1525267</v>
          </cell>
          <cell r="K181">
            <v>1525267</v>
          </cell>
          <cell r="L181">
            <v>0</v>
          </cell>
          <cell r="M181">
            <v>0</v>
          </cell>
          <cell r="N181">
            <v>0</v>
          </cell>
          <cell r="O181">
            <v>0</v>
          </cell>
          <cell r="P181">
            <v>0</v>
          </cell>
          <cell r="Q181">
            <v>144</v>
          </cell>
          <cell r="R181">
            <v>144</v>
          </cell>
          <cell r="S181">
            <v>0</v>
          </cell>
          <cell r="T181">
            <v>0</v>
          </cell>
          <cell r="U181">
            <v>0</v>
          </cell>
          <cell r="V181">
            <v>0</v>
          </cell>
          <cell r="W181">
            <v>0</v>
          </cell>
          <cell r="X181">
            <v>0</v>
          </cell>
          <cell r="Y181">
            <v>0</v>
          </cell>
          <cell r="Z181">
            <v>25</v>
          </cell>
          <cell r="AA181">
            <v>381317</v>
          </cell>
          <cell r="AB181">
            <v>381317</v>
          </cell>
          <cell r="AC181">
            <v>0</v>
          </cell>
          <cell r="AD181">
            <v>0</v>
          </cell>
          <cell r="AE181">
            <v>0</v>
          </cell>
          <cell r="AF181">
            <v>0</v>
          </cell>
          <cell r="AG181">
            <v>0</v>
          </cell>
          <cell r="AH181">
            <v>0</v>
          </cell>
          <cell r="AI181">
            <v>0</v>
          </cell>
          <cell r="AJ181">
            <v>0</v>
          </cell>
          <cell r="AK181">
            <v>0</v>
          </cell>
          <cell r="AL181">
            <v>1252640</v>
          </cell>
          <cell r="AM181">
            <v>0</v>
          </cell>
          <cell r="AN181">
            <v>0</v>
          </cell>
          <cell r="AO181" t="b">
            <v>0</v>
          </cell>
          <cell r="AP181">
            <v>0</v>
          </cell>
          <cell r="AQ181">
            <v>0</v>
          </cell>
          <cell r="AR181">
            <v>3500000</v>
          </cell>
          <cell r="AS181">
            <v>0</v>
          </cell>
          <cell r="AT181">
            <v>0</v>
          </cell>
          <cell r="AU181">
            <v>95329</v>
          </cell>
          <cell r="AV181">
            <v>15253</v>
          </cell>
          <cell r="AW181">
            <v>6659224</v>
          </cell>
          <cell r="AX181">
            <v>466146</v>
          </cell>
          <cell r="AY181">
            <v>0</v>
          </cell>
          <cell r="AZ181">
            <v>138900</v>
          </cell>
          <cell r="BA181">
            <v>5943596</v>
          </cell>
          <cell r="BB181">
            <v>926000</v>
          </cell>
          <cell r="BC181">
            <v>1.7</v>
          </cell>
          <cell r="BD181">
            <v>648200</v>
          </cell>
          <cell r="BE181">
            <v>1574200</v>
          </cell>
          <cell r="BF181">
            <v>4369396</v>
          </cell>
          <cell r="BG181">
            <v>1053635</v>
          </cell>
          <cell r="BH181">
            <v>5028861</v>
          </cell>
          <cell r="BI181">
            <v>0</v>
          </cell>
          <cell r="BJ181">
            <v>0</v>
          </cell>
          <cell r="BK181">
            <v>0</v>
          </cell>
          <cell r="BL181">
            <v>0</v>
          </cell>
          <cell r="BM181">
            <v>5013608</v>
          </cell>
          <cell r="BN181" t="b">
            <v>1</v>
          </cell>
          <cell r="BO181">
            <v>15253</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F181">
            <v>0</v>
          </cell>
          <cell r="CG181">
            <v>0</v>
          </cell>
          <cell r="CH181" t="str">
            <v>DECEMBRIE</v>
          </cell>
          <cell r="CI181" t="str">
            <v>I</v>
          </cell>
          <cell r="CJ181">
            <v>0</v>
          </cell>
          <cell r="CK181" t="b">
            <v>0</v>
          </cell>
          <cell r="CL181">
            <v>0</v>
          </cell>
          <cell r="CM181">
            <v>0</v>
          </cell>
          <cell r="CN181">
            <v>0</v>
          </cell>
          <cell r="CO181">
            <v>0</v>
          </cell>
          <cell r="CP181" t="str">
            <v>N</v>
          </cell>
          <cell r="CQ181" t="str">
            <v>N</v>
          </cell>
          <cell r="CR181" t="b">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t="b">
            <v>0</v>
          </cell>
          <cell r="DO181" t="b">
            <v>0</v>
          </cell>
          <cell r="DP181" t="b">
            <v>0</v>
          </cell>
          <cell r="DQ181" t="b">
            <v>0</v>
          </cell>
          <cell r="DR181">
            <v>0</v>
          </cell>
          <cell r="DS181">
            <v>0</v>
          </cell>
          <cell r="DT181">
            <v>0</v>
          </cell>
          <cell r="DU181">
            <v>0</v>
          </cell>
          <cell r="DV181">
            <v>0</v>
          </cell>
          <cell r="DW181">
            <v>0</v>
          </cell>
          <cell r="DX181">
            <v>0</v>
          </cell>
          <cell r="DY181">
            <v>0</v>
          </cell>
          <cell r="DZ181">
            <v>0</v>
          </cell>
          <cell r="EA181">
            <v>0</v>
          </cell>
          <cell r="EB181">
            <v>0</v>
          </cell>
          <cell r="EC181">
            <v>0</v>
          </cell>
          <cell r="ED181">
            <v>0</v>
          </cell>
          <cell r="EE181">
            <v>0</v>
          </cell>
          <cell r="EF181">
            <v>0</v>
          </cell>
          <cell r="EG181">
            <v>0</v>
          </cell>
          <cell r="EH181">
            <v>0</v>
          </cell>
          <cell r="EI181">
            <v>0</v>
          </cell>
          <cell r="EJ181">
            <v>0</v>
          </cell>
          <cell r="EK181">
            <v>0</v>
          </cell>
          <cell r="EL181">
            <v>0</v>
          </cell>
          <cell r="EM181">
            <v>0</v>
          </cell>
          <cell r="EN181">
            <v>0</v>
          </cell>
          <cell r="EO181">
            <v>0</v>
          </cell>
          <cell r="EP181">
            <v>0</v>
          </cell>
          <cell r="EQ181">
            <v>0</v>
          </cell>
          <cell r="ER181">
            <v>0</v>
          </cell>
          <cell r="ES181" t="b">
            <v>0</v>
          </cell>
          <cell r="ET181">
            <v>0</v>
          </cell>
          <cell r="EU181">
            <v>0</v>
          </cell>
          <cell r="EV181">
            <v>0</v>
          </cell>
        </row>
        <row r="182">
          <cell r="A182">
            <v>249</v>
          </cell>
          <cell r="B182" t="str">
            <v>1610623020012</v>
          </cell>
          <cell r="C182" t="str">
            <v>ESTE</v>
          </cell>
          <cell r="D182" t="str">
            <v>FAUR GHEORGHE</v>
          </cell>
          <cell r="E182" t="str">
            <v>FAUR</v>
          </cell>
          <cell r="F182" t="str">
            <v>GHEORGHE</v>
          </cell>
          <cell r="G182" t="str">
            <v>sef serviciu</v>
          </cell>
          <cell r="H182">
            <v>0</v>
          </cell>
          <cell r="I182">
            <v>3905000</v>
          </cell>
          <cell r="J182">
            <v>4920300</v>
          </cell>
          <cell r="K182">
            <v>4920300</v>
          </cell>
          <cell r="L182">
            <v>1015300</v>
          </cell>
          <cell r="M182">
            <v>1015300</v>
          </cell>
          <cell r="N182">
            <v>0</v>
          </cell>
          <cell r="O182">
            <v>0</v>
          </cell>
          <cell r="P182">
            <v>0</v>
          </cell>
          <cell r="Q182">
            <v>144</v>
          </cell>
          <cell r="R182">
            <v>144</v>
          </cell>
          <cell r="S182">
            <v>0</v>
          </cell>
          <cell r="T182">
            <v>0</v>
          </cell>
          <cell r="U182">
            <v>0</v>
          </cell>
          <cell r="V182">
            <v>0</v>
          </cell>
          <cell r="W182">
            <v>0</v>
          </cell>
          <cell r="X182">
            <v>0</v>
          </cell>
          <cell r="Y182">
            <v>0</v>
          </cell>
          <cell r="Z182">
            <v>25</v>
          </cell>
          <cell r="AA182">
            <v>1230075</v>
          </cell>
          <cell r="AB182">
            <v>1230075</v>
          </cell>
          <cell r="AC182">
            <v>0</v>
          </cell>
          <cell r="AD182">
            <v>0</v>
          </cell>
          <cell r="AE182">
            <v>0</v>
          </cell>
          <cell r="AF182">
            <v>0</v>
          </cell>
          <cell r="AG182">
            <v>0</v>
          </cell>
          <cell r="AH182">
            <v>0</v>
          </cell>
          <cell r="AI182">
            <v>0</v>
          </cell>
          <cell r="AJ182">
            <v>0</v>
          </cell>
          <cell r="AK182">
            <v>0</v>
          </cell>
          <cell r="AL182">
            <v>4216332</v>
          </cell>
          <cell r="AM182">
            <v>0</v>
          </cell>
          <cell r="AN182">
            <v>0</v>
          </cell>
          <cell r="AO182" t="b">
            <v>0</v>
          </cell>
          <cell r="AP182">
            <v>0</v>
          </cell>
          <cell r="AQ182">
            <v>0</v>
          </cell>
          <cell r="AR182">
            <v>3500000</v>
          </cell>
          <cell r="AS182">
            <v>0</v>
          </cell>
          <cell r="AT182">
            <v>0</v>
          </cell>
          <cell r="AU182">
            <v>307519</v>
          </cell>
          <cell r="AV182">
            <v>49203</v>
          </cell>
          <cell r="AW182">
            <v>13866707</v>
          </cell>
          <cell r="AX182">
            <v>970669</v>
          </cell>
          <cell r="AY182">
            <v>0</v>
          </cell>
          <cell r="AZ182">
            <v>138900</v>
          </cell>
          <cell r="BA182">
            <v>12400416</v>
          </cell>
          <cell r="BB182">
            <v>926000</v>
          </cell>
          <cell r="BC182">
            <v>1.7</v>
          </cell>
          <cell r="BD182">
            <v>648200</v>
          </cell>
          <cell r="BE182">
            <v>1574200</v>
          </cell>
          <cell r="BF182">
            <v>10826216</v>
          </cell>
          <cell r="BG182">
            <v>3551426</v>
          </cell>
          <cell r="BH182">
            <v>8987890</v>
          </cell>
          <cell r="BI182">
            <v>0</v>
          </cell>
          <cell r="BJ182">
            <v>0</v>
          </cell>
          <cell r="BK182">
            <v>0</v>
          </cell>
          <cell r="BL182">
            <v>0</v>
          </cell>
          <cell r="BM182">
            <v>8948840</v>
          </cell>
          <cell r="BN182" t="b">
            <v>1</v>
          </cell>
          <cell r="BO182">
            <v>39050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F182">
            <v>0</v>
          </cell>
          <cell r="CG182">
            <v>0</v>
          </cell>
          <cell r="CH182" t="str">
            <v>DECEMBRIE</v>
          </cell>
          <cell r="CI182" t="str">
            <v>IA</v>
          </cell>
          <cell r="CJ182">
            <v>0</v>
          </cell>
          <cell r="CK182" t="b">
            <v>0</v>
          </cell>
          <cell r="CL182">
            <v>0</v>
          </cell>
          <cell r="CM182">
            <v>0</v>
          </cell>
          <cell r="CN182">
            <v>0</v>
          </cell>
          <cell r="CO182">
            <v>0</v>
          </cell>
          <cell r="CP182" t="str">
            <v>N</v>
          </cell>
          <cell r="CQ182" t="str">
            <v>N</v>
          </cell>
          <cell r="CR182" t="b">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t="b">
            <v>0</v>
          </cell>
          <cell r="DO182" t="b">
            <v>0</v>
          </cell>
          <cell r="DP182" t="b">
            <v>0</v>
          </cell>
          <cell r="DQ182" t="b">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t="b">
            <v>0</v>
          </cell>
          <cell r="ET182">
            <v>0</v>
          </cell>
          <cell r="EU182">
            <v>0</v>
          </cell>
          <cell r="EV182">
            <v>0</v>
          </cell>
        </row>
        <row r="183">
          <cell r="A183">
            <v>250</v>
          </cell>
          <cell r="B183" t="str">
            <v>2710620020047</v>
          </cell>
          <cell r="C183" t="str">
            <v>ESTE</v>
          </cell>
          <cell r="D183" t="str">
            <v>ALBU IOANA-AURORA</v>
          </cell>
          <cell r="E183" t="str">
            <v>ALBU</v>
          </cell>
          <cell r="F183" t="str">
            <v>IOANA-AURORA</v>
          </cell>
          <cell r="G183" t="str">
            <v>inspector spec.</v>
          </cell>
          <cell r="H183">
            <v>0</v>
          </cell>
          <cell r="I183">
            <v>3905000</v>
          </cell>
          <cell r="J183">
            <v>4751083</v>
          </cell>
          <cell r="K183">
            <v>4487134</v>
          </cell>
          <cell r="L183">
            <v>846083</v>
          </cell>
          <cell r="M183">
            <v>799078</v>
          </cell>
          <cell r="N183">
            <v>0</v>
          </cell>
          <cell r="O183">
            <v>0</v>
          </cell>
          <cell r="P183">
            <v>0</v>
          </cell>
          <cell r="Q183">
            <v>144</v>
          </cell>
          <cell r="R183">
            <v>136</v>
          </cell>
          <cell r="S183">
            <v>0</v>
          </cell>
          <cell r="T183">
            <v>0</v>
          </cell>
          <cell r="U183">
            <v>0</v>
          </cell>
          <cell r="V183">
            <v>0</v>
          </cell>
          <cell r="W183">
            <v>0</v>
          </cell>
          <cell r="X183">
            <v>0</v>
          </cell>
          <cell r="Y183">
            <v>0</v>
          </cell>
          <cell r="Z183">
            <v>5</v>
          </cell>
          <cell r="AA183">
            <v>224357</v>
          </cell>
          <cell r="AB183">
            <v>237554</v>
          </cell>
          <cell r="AC183">
            <v>0</v>
          </cell>
          <cell r="AD183">
            <v>0</v>
          </cell>
          <cell r="AE183">
            <v>0</v>
          </cell>
          <cell r="AF183">
            <v>0</v>
          </cell>
          <cell r="AG183">
            <v>0</v>
          </cell>
          <cell r="AH183">
            <v>0</v>
          </cell>
          <cell r="AI183">
            <v>8</v>
          </cell>
          <cell r="AJ183">
            <v>277146</v>
          </cell>
          <cell r="AK183">
            <v>0</v>
          </cell>
          <cell r="AL183">
            <v>3051917</v>
          </cell>
          <cell r="AM183">
            <v>0</v>
          </cell>
          <cell r="AN183">
            <v>0</v>
          </cell>
          <cell r="AO183" t="b">
            <v>0</v>
          </cell>
          <cell r="AP183">
            <v>0</v>
          </cell>
          <cell r="AQ183">
            <v>0</v>
          </cell>
          <cell r="AR183">
            <v>3500000</v>
          </cell>
          <cell r="AS183">
            <v>0</v>
          </cell>
          <cell r="AT183">
            <v>0</v>
          </cell>
          <cell r="AU183">
            <v>249432</v>
          </cell>
          <cell r="AV183">
            <v>47511</v>
          </cell>
          <cell r="AW183">
            <v>11540554</v>
          </cell>
          <cell r="AX183">
            <v>807839</v>
          </cell>
          <cell r="AY183">
            <v>0</v>
          </cell>
          <cell r="AZ183">
            <v>138900</v>
          </cell>
          <cell r="BA183">
            <v>10296872</v>
          </cell>
          <cell r="BB183">
            <v>926000</v>
          </cell>
          <cell r="BC183">
            <v>1</v>
          </cell>
          <cell r="BD183">
            <v>0</v>
          </cell>
          <cell r="BE183">
            <v>926000</v>
          </cell>
          <cell r="BF183">
            <v>9370872</v>
          </cell>
          <cell r="BG183">
            <v>2969289</v>
          </cell>
          <cell r="BH183">
            <v>7466483</v>
          </cell>
          <cell r="BI183">
            <v>0</v>
          </cell>
          <cell r="BJ183">
            <v>0</v>
          </cell>
          <cell r="BK183">
            <v>0</v>
          </cell>
          <cell r="BL183">
            <v>0</v>
          </cell>
          <cell r="BM183">
            <v>7427433</v>
          </cell>
          <cell r="BN183" t="b">
            <v>1</v>
          </cell>
          <cell r="BO183">
            <v>39050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F183">
            <v>0</v>
          </cell>
          <cell r="CG183">
            <v>0</v>
          </cell>
          <cell r="CH183" t="str">
            <v>DECEMBRIE</v>
          </cell>
          <cell r="CI183" t="str">
            <v>I</v>
          </cell>
          <cell r="CJ183">
            <v>0</v>
          </cell>
          <cell r="CK183" t="b">
            <v>0</v>
          </cell>
          <cell r="CL183">
            <v>0</v>
          </cell>
          <cell r="CM183">
            <v>0</v>
          </cell>
          <cell r="CN183">
            <v>0</v>
          </cell>
          <cell r="CO183">
            <v>0</v>
          </cell>
          <cell r="CP183" t="str">
            <v>N</v>
          </cell>
          <cell r="CQ183" t="str">
            <v>N</v>
          </cell>
          <cell r="CR183" t="b">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t="b">
            <v>0</v>
          </cell>
          <cell r="DO183" t="b">
            <v>0</v>
          </cell>
          <cell r="DP183" t="b">
            <v>0</v>
          </cell>
          <cell r="DQ183" t="b">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t="b">
            <v>0</v>
          </cell>
          <cell r="ET183">
            <v>0</v>
          </cell>
          <cell r="EU183">
            <v>0</v>
          </cell>
          <cell r="EV183">
            <v>0</v>
          </cell>
        </row>
        <row r="184">
          <cell r="A184">
            <v>251</v>
          </cell>
          <cell r="B184" t="str">
            <v>2760411020064</v>
          </cell>
          <cell r="C184" t="str">
            <v>ESTE</v>
          </cell>
          <cell r="D184" t="str">
            <v>NEMETH LAURA-HENRIETA</v>
          </cell>
          <cell r="E184" t="str">
            <v>NEMETH</v>
          </cell>
          <cell r="F184" t="str">
            <v>LAURA-HENRIETA</v>
          </cell>
          <cell r="G184" t="str">
            <v>inspector spec.</v>
          </cell>
          <cell r="H184">
            <v>0</v>
          </cell>
          <cell r="I184">
            <v>3829067</v>
          </cell>
          <cell r="J184">
            <v>3829067</v>
          </cell>
          <cell r="K184">
            <v>3829067</v>
          </cell>
          <cell r="L184">
            <v>0</v>
          </cell>
          <cell r="M184">
            <v>0</v>
          </cell>
          <cell r="N184">
            <v>0</v>
          </cell>
          <cell r="O184">
            <v>0</v>
          </cell>
          <cell r="P184">
            <v>0</v>
          </cell>
          <cell r="Q184">
            <v>144</v>
          </cell>
          <cell r="R184">
            <v>144</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2171672</v>
          </cell>
          <cell r="AM184">
            <v>0</v>
          </cell>
          <cell r="AN184">
            <v>0</v>
          </cell>
          <cell r="AO184" t="b">
            <v>0</v>
          </cell>
          <cell r="AP184">
            <v>0</v>
          </cell>
          <cell r="AQ184">
            <v>0</v>
          </cell>
          <cell r="AR184">
            <v>3500000</v>
          </cell>
          <cell r="AS184">
            <v>0</v>
          </cell>
          <cell r="AT184">
            <v>0</v>
          </cell>
          <cell r="AU184">
            <v>191453</v>
          </cell>
          <cell r="AV184">
            <v>38291</v>
          </cell>
          <cell r="AW184">
            <v>9500739</v>
          </cell>
          <cell r="AX184">
            <v>665052</v>
          </cell>
          <cell r="AY184">
            <v>0</v>
          </cell>
          <cell r="AZ184">
            <v>138900</v>
          </cell>
          <cell r="BA184">
            <v>8467043</v>
          </cell>
          <cell r="BB184">
            <v>926000</v>
          </cell>
          <cell r="BC184">
            <v>1</v>
          </cell>
          <cell r="BD184">
            <v>0</v>
          </cell>
          <cell r="BE184">
            <v>926000</v>
          </cell>
          <cell r="BF184">
            <v>7541043</v>
          </cell>
          <cell r="BG184">
            <v>2237357</v>
          </cell>
          <cell r="BH184">
            <v>6368586</v>
          </cell>
          <cell r="BI184">
            <v>0</v>
          </cell>
          <cell r="BJ184">
            <v>0</v>
          </cell>
          <cell r="BK184">
            <v>0</v>
          </cell>
          <cell r="BL184">
            <v>0</v>
          </cell>
          <cell r="BM184">
            <v>6368586</v>
          </cell>
          <cell r="BN184" t="b">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F184">
            <v>0</v>
          </cell>
          <cell r="CG184">
            <v>0</v>
          </cell>
          <cell r="CH184" t="str">
            <v>DECEMBRIE</v>
          </cell>
          <cell r="CI184" t="str">
            <v>I</v>
          </cell>
          <cell r="CJ184">
            <v>0</v>
          </cell>
          <cell r="CK184" t="b">
            <v>0</v>
          </cell>
          <cell r="CL184">
            <v>0</v>
          </cell>
          <cell r="CM184">
            <v>0</v>
          </cell>
          <cell r="CN184">
            <v>0</v>
          </cell>
          <cell r="CO184">
            <v>0</v>
          </cell>
          <cell r="CP184" t="str">
            <v>N</v>
          </cell>
          <cell r="CQ184" t="str">
            <v>N</v>
          </cell>
          <cell r="CR184" t="b">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t="b">
            <v>0</v>
          </cell>
          <cell r="DO184" t="b">
            <v>0</v>
          </cell>
          <cell r="DP184" t="b">
            <v>0</v>
          </cell>
          <cell r="DQ184" t="b">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t="b">
            <v>0</v>
          </cell>
          <cell r="ET184">
            <v>0</v>
          </cell>
          <cell r="EU184">
            <v>0</v>
          </cell>
          <cell r="EV184">
            <v>0</v>
          </cell>
        </row>
        <row r="185">
          <cell r="A185">
            <v>252</v>
          </cell>
          <cell r="B185" t="str">
            <v>2760510022800</v>
          </cell>
          <cell r="C185" t="str">
            <v>ESTE</v>
          </cell>
          <cell r="D185" t="str">
            <v>NESIU GABRIELA-SIMONA</v>
          </cell>
          <cell r="E185" t="str">
            <v>NESIU</v>
          </cell>
          <cell r="F185" t="str">
            <v>GABRIELA-SIMONA</v>
          </cell>
          <cell r="G185" t="str">
            <v>inspector spec.</v>
          </cell>
          <cell r="H185">
            <v>0</v>
          </cell>
          <cell r="I185">
            <v>3905000</v>
          </cell>
          <cell r="J185">
            <v>3905000</v>
          </cell>
          <cell r="K185">
            <v>3905000</v>
          </cell>
          <cell r="L185">
            <v>0</v>
          </cell>
          <cell r="M185">
            <v>0</v>
          </cell>
          <cell r="N185">
            <v>0</v>
          </cell>
          <cell r="O185">
            <v>0</v>
          </cell>
          <cell r="P185">
            <v>0</v>
          </cell>
          <cell r="Q185">
            <v>144</v>
          </cell>
          <cell r="R185">
            <v>144</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2986990</v>
          </cell>
          <cell r="AM185">
            <v>0</v>
          </cell>
          <cell r="AN185">
            <v>0</v>
          </cell>
          <cell r="AO185" t="b">
            <v>0</v>
          </cell>
          <cell r="AP185">
            <v>0</v>
          </cell>
          <cell r="AQ185">
            <v>0</v>
          </cell>
          <cell r="AR185">
            <v>3500000</v>
          </cell>
          <cell r="AS185">
            <v>0</v>
          </cell>
          <cell r="AT185">
            <v>0</v>
          </cell>
          <cell r="AU185">
            <v>195250</v>
          </cell>
          <cell r="AV185">
            <v>39050</v>
          </cell>
          <cell r="AW185">
            <v>10391990</v>
          </cell>
          <cell r="AX185">
            <v>727439</v>
          </cell>
          <cell r="AY185">
            <v>0</v>
          </cell>
          <cell r="AZ185">
            <v>138900</v>
          </cell>
          <cell r="BA185">
            <v>9291351</v>
          </cell>
          <cell r="BB185">
            <v>926000</v>
          </cell>
          <cell r="BC185">
            <v>1.2</v>
          </cell>
          <cell r="BD185">
            <v>185200</v>
          </cell>
          <cell r="BE185">
            <v>1111200</v>
          </cell>
          <cell r="BF185">
            <v>8180151</v>
          </cell>
          <cell r="BG185">
            <v>2493000</v>
          </cell>
          <cell r="BH185">
            <v>6937251</v>
          </cell>
          <cell r="BI185">
            <v>0</v>
          </cell>
          <cell r="BJ185">
            <v>0</v>
          </cell>
          <cell r="BK185">
            <v>300000</v>
          </cell>
          <cell r="BL185">
            <v>0</v>
          </cell>
          <cell r="BM185">
            <v>6598201</v>
          </cell>
          <cell r="BN185" t="b">
            <v>1</v>
          </cell>
          <cell r="BO185">
            <v>39050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F185">
            <v>0</v>
          </cell>
          <cell r="CG185">
            <v>0</v>
          </cell>
          <cell r="CH185" t="str">
            <v>DECEMBRIE</v>
          </cell>
          <cell r="CI185" t="str">
            <v>I</v>
          </cell>
          <cell r="CJ185">
            <v>0</v>
          </cell>
          <cell r="CK185" t="b">
            <v>0</v>
          </cell>
          <cell r="CL185">
            <v>0</v>
          </cell>
          <cell r="CM185">
            <v>0</v>
          </cell>
          <cell r="CN185">
            <v>0</v>
          </cell>
          <cell r="CO185">
            <v>0</v>
          </cell>
          <cell r="CP185" t="str">
            <v>N</v>
          </cell>
          <cell r="CQ185" t="str">
            <v>N</v>
          </cell>
          <cell r="CR185" t="b">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t="b">
            <v>0</v>
          </cell>
          <cell r="DO185" t="b">
            <v>0</v>
          </cell>
          <cell r="DP185" t="b">
            <v>0</v>
          </cell>
          <cell r="DQ185" t="b">
            <v>0</v>
          </cell>
          <cell r="DR185">
            <v>0</v>
          </cell>
          <cell r="DS185">
            <v>0</v>
          </cell>
          <cell r="DT185">
            <v>0</v>
          </cell>
          <cell r="DU185">
            <v>0</v>
          </cell>
          <cell r="DV185">
            <v>0</v>
          </cell>
          <cell r="DW185">
            <v>0</v>
          </cell>
          <cell r="DX185">
            <v>0</v>
          </cell>
          <cell r="DY185">
            <v>0</v>
          </cell>
          <cell r="DZ185">
            <v>0</v>
          </cell>
          <cell r="EA185">
            <v>0</v>
          </cell>
          <cell r="EB185">
            <v>0</v>
          </cell>
          <cell r="EC185">
            <v>0</v>
          </cell>
          <cell r="ED185">
            <v>0</v>
          </cell>
          <cell r="EE185">
            <v>0</v>
          </cell>
          <cell r="EF185">
            <v>0</v>
          </cell>
          <cell r="EG185">
            <v>0</v>
          </cell>
          <cell r="EH185">
            <v>0</v>
          </cell>
          <cell r="EI185">
            <v>0</v>
          </cell>
          <cell r="EJ185">
            <v>0</v>
          </cell>
          <cell r="EK185">
            <v>0</v>
          </cell>
          <cell r="EL185">
            <v>0</v>
          </cell>
          <cell r="EM185">
            <v>0</v>
          </cell>
          <cell r="EN185">
            <v>0</v>
          </cell>
          <cell r="EO185">
            <v>0</v>
          </cell>
          <cell r="EP185">
            <v>0</v>
          </cell>
          <cell r="EQ185">
            <v>0</v>
          </cell>
          <cell r="ER185">
            <v>0</v>
          </cell>
          <cell r="ES185" t="b">
            <v>0</v>
          </cell>
          <cell r="ET185">
            <v>0</v>
          </cell>
          <cell r="EU185">
            <v>0</v>
          </cell>
          <cell r="EV185">
            <v>0</v>
          </cell>
        </row>
        <row r="186">
          <cell r="A186">
            <v>253</v>
          </cell>
          <cell r="B186" t="str">
            <v>2750116020026</v>
          </cell>
          <cell r="C186" t="str">
            <v>ESTE</v>
          </cell>
          <cell r="D186" t="str">
            <v>RARET OANA-DOLORES</v>
          </cell>
          <cell r="E186" t="str">
            <v>RARET</v>
          </cell>
          <cell r="F186" t="str">
            <v>OANA-DOLORES</v>
          </cell>
          <cell r="G186" t="str">
            <v>inspector spec.</v>
          </cell>
          <cell r="H186">
            <v>0</v>
          </cell>
          <cell r="I186">
            <v>3829067</v>
          </cell>
          <cell r="J186">
            <v>3829067</v>
          </cell>
          <cell r="K186">
            <v>2552711</v>
          </cell>
          <cell r="L186">
            <v>0</v>
          </cell>
          <cell r="M186">
            <v>0</v>
          </cell>
          <cell r="N186">
            <v>0</v>
          </cell>
          <cell r="O186">
            <v>0</v>
          </cell>
          <cell r="P186">
            <v>0</v>
          </cell>
          <cell r="Q186">
            <v>144</v>
          </cell>
          <cell r="R186">
            <v>96</v>
          </cell>
          <cell r="S186">
            <v>0</v>
          </cell>
          <cell r="T186">
            <v>0</v>
          </cell>
          <cell r="U186">
            <v>0</v>
          </cell>
          <cell r="V186">
            <v>0</v>
          </cell>
          <cell r="W186">
            <v>0</v>
          </cell>
          <cell r="X186">
            <v>0</v>
          </cell>
          <cell r="Y186">
            <v>0</v>
          </cell>
          <cell r="Z186">
            <v>5</v>
          </cell>
          <cell r="AA186">
            <v>127636</v>
          </cell>
          <cell r="AB186">
            <v>191453</v>
          </cell>
          <cell r="AC186">
            <v>0</v>
          </cell>
          <cell r="AD186">
            <v>0</v>
          </cell>
          <cell r="AE186">
            <v>0</v>
          </cell>
          <cell r="AF186">
            <v>0</v>
          </cell>
          <cell r="AG186">
            <v>0</v>
          </cell>
          <cell r="AH186">
            <v>0</v>
          </cell>
          <cell r="AI186">
            <v>48</v>
          </cell>
          <cell r="AJ186">
            <v>1340173</v>
          </cell>
          <cell r="AK186">
            <v>0</v>
          </cell>
          <cell r="AL186">
            <v>2695670</v>
          </cell>
          <cell r="AM186">
            <v>0</v>
          </cell>
          <cell r="AN186">
            <v>0</v>
          </cell>
          <cell r="AO186" t="b">
            <v>0</v>
          </cell>
          <cell r="AP186">
            <v>0</v>
          </cell>
          <cell r="AQ186">
            <v>0</v>
          </cell>
          <cell r="AR186">
            <v>3500000</v>
          </cell>
          <cell r="AS186">
            <v>0</v>
          </cell>
          <cell r="AT186">
            <v>0</v>
          </cell>
          <cell r="AU186">
            <v>201026</v>
          </cell>
          <cell r="AV186">
            <v>38291</v>
          </cell>
          <cell r="AW186">
            <v>10216190</v>
          </cell>
          <cell r="AX186">
            <v>715133</v>
          </cell>
          <cell r="AY186">
            <v>0</v>
          </cell>
          <cell r="AZ186">
            <v>138900</v>
          </cell>
          <cell r="BA186">
            <v>9122840</v>
          </cell>
          <cell r="BB186">
            <v>926000</v>
          </cell>
          <cell r="BC186">
            <v>1</v>
          </cell>
          <cell r="BD186">
            <v>0</v>
          </cell>
          <cell r="BE186">
            <v>926000</v>
          </cell>
          <cell r="BF186">
            <v>8196840</v>
          </cell>
          <cell r="BG186">
            <v>2499676</v>
          </cell>
          <cell r="BH186">
            <v>6762064</v>
          </cell>
          <cell r="BI186">
            <v>0</v>
          </cell>
          <cell r="BJ186">
            <v>0</v>
          </cell>
          <cell r="BK186">
            <v>0</v>
          </cell>
          <cell r="BL186">
            <v>0</v>
          </cell>
          <cell r="BM186">
            <v>6723773</v>
          </cell>
          <cell r="BN186" t="b">
            <v>1</v>
          </cell>
          <cell r="BO186">
            <v>38291</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F186">
            <v>0</v>
          </cell>
          <cell r="CG186">
            <v>0</v>
          </cell>
          <cell r="CH186" t="str">
            <v>DECEMBRIE</v>
          </cell>
          <cell r="CI186" t="str">
            <v>I</v>
          </cell>
          <cell r="CJ186">
            <v>0</v>
          </cell>
          <cell r="CK186" t="b">
            <v>0</v>
          </cell>
          <cell r="CL186">
            <v>0</v>
          </cell>
          <cell r="CM186">
            <v>0</v>
          </cell>
          <cell r="CN186">
            <v>0</v>
          </cell>
          <cell r="CO186">
            <v>0</v>
          </cell>
          <cell r="CP186" t="str">
            <v>N</v>
          </cell>
          <cell r="CQ186" t="str">
            <v>N</v>
          </cell>
          <cell r="CR186" t="b">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t="b">
            <v>0</v>
          </cell>
          <cell r="DO186" t="b">
            <v>0</v>
          </cell>
          <cell r="DP186" t="b">
            <v>0</v>
          </cell>
          <cell r="DQ186" t="b">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t="b">
            <v>0</v>
          </cell>
          <cell r="ET186">
            <v>0</v>
          </cell>
          <cell r="EU186">
            <v>0</v>
          </cell>
          <cell r="EV186">
            <v>0</v>
          </cell>
        </row>
        <row r="187">
          <cell r="A187">
            <v>255</v>
          </cell>
          <cell r="B187" t="str">
            <v>1750131024918</v>
          </cell>
          <cell r="C187" t="str">
            <v>ESTE</v>
          </cell>
          <cell r="D187" t="str">
            <v>OBIRSAN FLORIN-CRISTIAN</v>
          </cell>
          <cell r="E187" t="str">
            <v>OBIRSAN</v>
          </cell>
          <cell r="F187" t="str">
            <v>FLORIN-CRISTIAN</v>
          </cell>
          <cell r="G187" t="str">
            <v>inspector spec.</v>
          </cell>
          <cell r="H187">
            <v>0</v>
          </cell>
          <cell r="I187">
            <v>1061000</v>
          </cell>
          <cell r="J187">
            <v>1061000</v>
          </cell>
          <cell r="K187">
            <v>1061000</v>
          </cell>
          <cell r="L187">
            <v>0</v>
          </cell>
          <cell r="M187">
            <v>0</v>
          </cell>
          <cell r="N187">
            <v>0</v>
          </cell>
          <cell r="O187">
            <v>0</v>
          </cell>
          <cell r="P187">
            <v>0</v>
          </cell>
          <cell r="Q187">
            <v>144</v>
          </cell>
          <cell r="R187">
            <v>144</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791605</v>
          </cell>
          <cell r="AM187">
            <v>0</v>
          </cell>
          <cell r="AN187">
            <v>0</v>
          </cell>
          <cell r="AO187" t="b">
            <v>0</v>
          </cell>
          <cell r="AP187">
            <v>0</v>
          </cell>
          <cell r="AQ187">
            <v>0</v>
          </cell>
          <cell r="AR187">
            <v>3500000</v>
          </cell>
          <cell r="AS187">
            <v>0</v>
          </cell>
          <cell r="AT187">
            <v>0</v>
          </cell>
          <cell r="AU187">
            <v>53050</v>
          </cell>
          <cell r="AV187">
            <v>10610</v>
          </cell>
          <cell r="AW187">
            <v>5352605</v>
          </cell>
          <cell r="AX187">
            <v>374682</v>
          </cell>
          <cell r="AY187">
            <v>0</v>
          </cell>
          <cell r="AZ187">
            <v>138900</v>
          </cell>
          <cell r="BA187">
            <v>4775363</v>
          </cell>
          <cell r="BB187">
            <v>926000</v>
          </cell>
          <cell r="BC187">
            <v>1</v>
          </cell>
          <cell r="BD187">
            <v>0</v>
          </cell>
          <cell r="BE187">
            <v>926000</v>
          </cell>
          <cell r="BF187">
            <v>3849363</v>
          </cell>
          <cell r="BG187">
            <v>894622</v>
          </cell>
          <cell r="BH187">
            <v>4019641</v>
          </cell>
          <cell r="BI187">
            <v>0</v>
          </cell>
          <cell r="BJ187">
            <v>0</v>
          </cell>
          <cell r="BK187">
            <v>0</v>
          </cell>
          <cell r="BL187">
            <v>0</v>
          </cell>
          <cell r="BM187">
            <v>4019641</v>
          </cell>
          <cell r="BN187" t="b">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F187">
            <v>0</v>
          </cell>
          <cell r="CG187">
            <v>0</v>
          </cell>
          <cell r="CH187" t="str">
            <v>DECEMBRIE</v>
          </cell>
          <cell r="CI187" t="str">
            <v>D</v>
          </cell>
          <cell r="CJ187">
            <v>0</v>
          </cell>
          <cell r="CK187" t="b">
            <v>0</v>
          </cell>
          <cell r="CL187">
            <v>0</v>
          </cell>
          <cell r="CM187">
            <v>0</v>
          </cell>
          <cell r="CN187">
            <v>0</v>
          </cell>
          <cell r="CO187">
            <v>0</v>
          </cell>
          <cell r="CP187" t="str">
            <v>N</v>
          </cell>
          <cell r="CQ187" t="str">
            <v>N</v>
          </cell>
          <cell r="CR187" t="b">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t="b">
            <v>0</v>
          </cell>
          <cell r="DO187" t="b">
            <v>0</v>
          </cell>
          <cell r="DP187" t="b">
            <v>0</v>
          </cell>
          <cell r="DQ187" t="b">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t="b">
            <v>0</v>
          </cell>
          <cell r="ET187">
            <v>0</v>
          </cell>
          <cell r="EU187">
            <v>0</v>
          </cell>
          <cell r="EV187">
            <v>0</v>
          </cell>
        </row>
        <row r="188">
          <cell r="A188">
            <v>254</v>
          </cell>
          <cell r="B188" t="str">
            <v>2760520020028</v>
          </cell>
          <cell r="C188" t="str">
            <v>ESTE</v>
          </cell>
          <cell r="D188" t="str">
            <v>VANCU LAURA-ELENA</v>
          </cell>
          <cell r="E188" t="str">
            <v>VANCU</v>
          </cell>
          <cell r="F188" t="str">
            <v>LAURA-ELENA</v>
          </cell>
          <cell r="G188" t="str">
            <v>inspector spec.</v>
          </cell>
          <cell r="H188">
            <v>0</v>
          </cell>
          <cell r="I188">
            <v>3829067</v>
          </cell>
          <cell r="J188">
            <v>3829067</v>
          </cell>
          <cell r="K188">
            <v>2552711</v>
          </cell>
          <cell r="L188">
            <v>0</v>
          </cell>
          <cell r="M188">
            <v>0</v>
          </cell>
          <cell r="N188">
            <v>0</v>
          </cell>
          <cell r="O188">
            <v>0</v>
          </cell>
          <cell r="P188">
            <v>0</v>
          </cell>
          <cell r="Q188">
            <v>144</v>
          </cell>
          <cell r="R188">
            <v>96</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48</v>
          </cell>
          <cell r="AJ188">
            <v>1276356</v>
          </cell>
          <cell r="AK188">
            <v>0</v>
          </cell>
          <cell r="AL188">
            <v>2671490</v>
          </cell>
          <cell r="AM188">
            <v>0</v>
          </cell>
          <cell r="AN188">
            <v>0</v>
          </cell>
          <cell r="AO188" t="b">
            <v>0</v>
          </cell>
          <cell r="AP188">
            <v>0</v>
          </cell>
          <cell r="AQ188">
            <v>0</v>
          </cell>
          <cell r="AR188">
            <v>3500000</v>
          </cell>
          <cell r="AS188">
            <v>0</v>
          </cell>
          <cell r="AT188">
            <v>0</v>
          </cell>
          <cell r="AU188">
            <v>191453</v>
          </cell>
          <cell r="AV188">
            <v>38291</v>
          </cell>
          <cell r="AW188">
            <v>10000557</v>
          </cell>
          <cell r="AX188">
            <v>700039</v>
          </cell>
          <cell r="AY188">
            <v>0</v>
          </cell>
          <cell r="AZ188">
            <v>138900</v>
          </cell>
          <cell r="BA188">
            <v>8931874</v>
          </cell>
          <cell r="BB188">
            <v>926000</v>
          </cell>
          <cell r="BC188">
            <v>1</v>
          </cell>
          <cell r="BD188">
            <v>0</v>
          </cell>
          <cell r="BE188">
            <v>926000</v>
          </cell>
          <cell r="BF188">
            <v>8005874</v>
          </cell>
          <cell r="BG188">
            <v>2423290</v>
          </cell>
          <cell r="BH188">
            <v>6647484</v>
          </cell>
          <cell r="BI188">
            <v>0</v>
          </cell>
          <cell r="BJ188">
            <v>0</v>
          </cell>
          <cell r="BK188">
            <v>0</v>
          </cell>
          <cell r="BL188">
            <v>0</v>
          </cell>
          <cell r="BM188">
            <v>6609193</v>
          </cell>
          <cell r="BN188" t="b">
            <v>1</v>
          </cell>
          <cell r="BO188">
            <v>38291</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F188">
            <v>0</v>
          </cell>
          <cell r="CG188">
            <v>0</v>
          </cell>
          <cell r="CH188" t="str">
            <v>DECEMBRIE</v>
          </cell>
          <cell r="CI188" t="str">
            <v>I</v>
          </cell>
          <cell r="CJ188">
            <v>0</v>
          </cell>
          <cell r="CK188" t="b">
            <v>0</v>
          </cell>
          <cell r="CL188">
            <v>0</v>
          </cell>
          <cell r="CM188">
            <v>0</v>
          </cell>
          <cell r="CN188">
            <v>0</v>
          </cell>
          <cell r="CO188">
            <v>0</v>
          </cell>
          <cell r="CP188" t="str">
            <v>N</v>
          </cell>
          <cell r="CQ188" t="str">
            <v>N</v>
          </cell>
          <cell r="CR188" t="b">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t="b">
            <v>0</v>
          </cell>
          <cell r="DO188" t="b">
            <v>0</v>
          </cell>
          <cell r="DP188" t="b">
            <v>0</v>
          </cell>
          <cell r="DQ188" t="b">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t="b">
            <v>0</v>
          </cell>
          <cell r="ET188">
            <v>0</v>
          </cell>
          <cell r="EU188">
            <v>0</v>
          </cell>
          <cell r="EV188">
            <v>0</v>
          </cell>
        </row>
        <row r="189">
          <cell r="A189">
            <v>256</v>
          </cell>
          <cell r="B189" t="str">
            <v>2770220020051</v>
          </cell>
          <cell r="C189" t="str">
            <v>ESTE</v>
          </cell>
          <cell r="D189" t="str">
            <v>FELNECAN TIMONA-CORNELIA</v>
          </cell>
          <cell r="E189" t="str">
            <v>FELNECAN</v>
          </cell>
          <cell r="F189" t="str">
            <v>TIMONA-CORNELIA</v>
          </cell>
          <cell r="G189" t="str">
            <v>referent</v>
          </cell>
          <cell r="H189">
            <v>0</v>
          </cell>
          <cell r="I189">
            <v>2497467</v>
          </cell>
          <cell r="J189">
            <v>2497467</v>
          </cell>
          <cell r="K189">
            <v>2497467</v>
          </cell>
          <cell r="L189">
            <v>0</v>
          </cell>
          <cell r="M189">
            <v>0</v>
          </cell>
          <cell r="N189">
            <v>0</v>
          </cell>
          <cell r="O189">
            <v>0</v>
          </cell>
          <cell r="P189">
            <v>0</v>
          </cell>
          <cell r="Q189">
            <v>144</v>
          </cell>
          <cell r="R189">
            <v>144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15</v>
          </cell>
          <cell r="AG189">
            <v>374620</v>
          </cell>
          <cell r="AH189">
            <v>374620</v>
          </cell>
          <cell r="AI189">
            <v>0</v>
          </cell>
          <cell r="AJ189">
            <v>0</v>
          </cell>
          <cell r="AK189">
            <v>0</v>
          </cell>
          <cell r="AL189">
            <v>1723549</v>
          </cell>
          <cell r="AM189">
            <v>0</v>
          </cell>
          <cell r="AN189">
            <v>0</v>
          </cell>
          <cell r="AO189" t="b">
            <v>0</v>
          </cell>
          <cell r="AP189">
            <v>0</v>
          </cell>
          <cell r="AQ189">
            <v>0</v>
          </cell>
          <cell r="AR189">
            <v>3500000</v>
          </cell>
          <cell r="AS189">
            <v>0</v>
          </cell>
          <cell r="AT189">
            <v>0</v>
          </cell>
          <cell r="AU189">
            <v>143604</v>
          </cell>
          <cell r="AV189">
            <v>24975</v>
          </cell>
          <cell r="AW189">
            <v>8095636</v>
          </cell>
          <cell r="AX189">
            <v>566695</v>
          </cell>
          <cell r="AY189">
            <v>0</v>
          </cell>
          <cell r="AZ189">
            <v>138900</v>
          </cell>
          <cell r="BA189">
            <v>7221462</v>
          </cell>
          <cell r="BB189">
            <v>926000</v>
          </cell>
          <cell r="BC189">
            <v>1</v>
          </cell>
          <cell r="BD189">
            <v>0</v>
          </cell>
          <cell r="BE189">
            <v>926000</v>
          </cell>
          <cell r="BF189">
            <v>6295462</v>
          </cell>
          <cell r="BG189">
            <v>1739125</v>
          </cell>
          <cell r="BH189">
            <v>5621237</v>
          </cell>
          <cell r="BI189">
            <v>0</v>
          </cell>
          <cell r="BJ189">
            <v>0</v>
          </cell>
          <cell r="BK189">
            <v>300000</v>
          </cell>
          <cell r="BL189">
            <v>0</v>
          </cell>
          <cell r="BM189">
            <v>5296262</v>
          </cell>
          <cell r="BN189" t="b">
            <v>1</v>
          </cell>
          <cell r="BO189">
            <v>24975</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F189">
            <v>0</v>
          </cell>
          <cell r="CG189">
            <v>0</v>
          </cell>
          <cell r="CH189" t="str">
            <v>DECEMBRIE</v>
          </cell>
          <cell r="CI189" t="str">
            <v>IA</v>
          </cell>
          <cell r="CJ189">
            <v>0</v>
          </cell>
          <cell r="CK189" t="b">
            <v>0</v>
          </cell>
          <cell r="CL189">
            <v>0</v>
          </cell>
          <cell r="CM189">
            <v>0</v>
          </cell>
          <cell r="CN189">
            <v>0</v>
          </cell>
          <cell r="CO189">
            <v>0</v>
          </cell>
          <cell r="CP189" t="str">
            <v>N</v>
          </cell>
          <cell r="CQ189" t="str">
            <v>N</v>
          </cell>
          <cell r="CR189" t="b">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t="b">
            <v>0</v>
          </cell>
          <cell r="DO189" t="b">
            <v>0</v>
          </cell>
          <cell r="DP189" t="b">
            <v>0</v>
          </cell>
          <cell r="DQ189" t="b">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t="b">
            <v>0</v>
          </cell>
          <cell r="ET189">
            <v>0</v>
          </cell>
          <cell r="EU189">
            <v>0</v>
          </cell>
          <cell r="EV189">
            <v>0</v>
          </cell>
        </row>
        <row r="190">
          <cell r="A190">
            <v>245</v>
          </cell>
          <cell r="B190" t="str">
            <v>2750704020035</v>
          </cell>
          <cell r="C190" t="str">
            <v>ESTE</v>
          </cell>
          <cell r="D190" t="str">
            <v>CIOBAN MONICA-GIORGIANA</v>
          </cell>
          <cell r="E190" t="str">
            <v>CIOBAN</v>
          </cell>
          <cell r="F190" t="str">
            <v>MONICA-GIORGIANA</v>
          </cell>
          <cell r="G190" t="str">
            <v>inspector spec.</v>
          </cell>
          <cell r="H190">
            <v>0</v>
          </cell>
          <cell r="I190">
            <v>3297533</v>
          </cell>
          <cell r="J190">
            <v>3297533</v>
          </cell>
          <cell r="K190">
            <v>3114337</v>
          </cell>
          <cell r="L190">
            <v>0</v>
          </cell>
          <cell r="M190">
            <v>0</v>
          </cell>
          <cell r="N190">
            <v>0</v>
          </cell>
          <cell r="O190">
            <v>0</v>
          </cell>
          <cell r="P190">
            <v>0</v>
          </cell>
          <cell r="Q190">
            <v>144</v>
          </cell>
          <cell r="R190">
            <v>136</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8</v>
          </cell>
          <cell r="AJ190">
            <v>183196</v>
          </cell>
          <cell r="AK190">
            <v>0</v>
          </cell>
          <cell r="AL190">
            <v>2206138</v>
          </cell>
          <cell r="AM190">
            <v>0</v>
          </cell>
          <cell r="AN190">
            <v>0</v>
          </cell>
          <cell r="AO190" t="b">
            <v>0</v>
          </cell>
          <cell r="AP190">
            <v>0</v>
          </cell>
          <cell r="AQ190">
            <v>0</v>
          </cell>
          <cell r="AR190">
            <v>3500000</v>
          </cell>
          <cell r="AS190">
            <v>0</v>
          </cell>
          <cell r="AT190">
            <v>0</v>
          </cell>
          <cell r="AU190">
            <v>164877</v>
          </cell>
          <cell r="AV190">
            <v>32975</v>
          </cell>
          <cell r="AW190">
            <v>9003671</v>
          </cell>
          <cell r="AX190">
            <v>630257</v>
          </cell>
          <cell r="AY190">
            <v>0</v>
          </cell>
          <cell r="AZ190">
            <v>138900</v>
          </cell>
          <cell r="BA190">
            <v>8036662</v>
          </cell>
          <cell r="BB190">
            <v>926000</v>
          </cell>
          <cell r="BC190">
            <v>1</v>
          </cell>
          <cell r="BD190">
            <v>0</v>
          </cell>
          <cell r="BE190">
            <v>926000</v>
          </cell>
          <cell r="BF190">
            <v>7110662</v>
          </cell>
          <cell r="BG190">
            <v>2065205</v>
          </cell>
          <cell r="BH190">
            <v>6110357</v>
          </cell>
          <cell r="BI190">
            <v>0</v>
          </cell>
          <cell r="BJ190">
            <v>0</v>
          </cell>
          <cell r="BK190">
            <v>0</v>
          </cell>
          <cell r="BL190">
            <v>0</v>
          </cell>
          <cell r="BM190">
            <v>6110357</v>
          </cell>
          <cell r="BN190" t="b">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F190">
            <v>0</v>
          </cell>
          <cell r="CG190">
            <v>0</v>
          </cell>
          <cell r="CH190" t="str">
            <v>DECEMBRIE</v>
          </cell>
          <cell r="CI190" t="str">
            <v>IA</v>
          </cell>
          <cell r="CJ190">
            <v>0</v>
          </cell>
          <cell r="CK190" t="b">
            <v>0</v>
          </cell>
          <cell r="CL190">
            <v>0</v>
          </cell>
          <cell r="CM190">
            <v>0</v>
          </cell>
          <cell r="CN190">
            <v>0</v>
          </cell>
          <cell r="CO190">
            <v>0</v>
          </cell>
          <cell r="CP190" t="str">
            <v>N</v>
          </cell>
          <cell r="CQ190" t="str">
            <v>N</v>
          </cell>
          <cell r="CR190" t="b">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t="b">
            <v>0</v>
          </cell>
          <cell r="DO190" t="b">
            <v>0</v>
          </cell>
          <cell r="DP190" t="b">
            <v>0</v>
          </cell>
          <cell r="DQ190" t="b">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t="b">
            <v>0</v>
          </cell>
          <cell r="ET190">
            <v>0</v>
          </cell>
          <cell r="EU190">
            <v>0</v>
          </cell>
          <cell r="EV190">
            <v>0</v>
          </cell>
        </row>
        <row r="191">
          <cell r="A191">
            <v>246</v>
          </cell>
          <cell r="B191" t="str">
            <v>2750620021877</v>
          </cell>
          <cell r="C191" t="str">
            <v>ESTE</v>
          </cell>
          <cell r="D191" t="str">
            <v>LUNG-FRENT RAMONA</v>
          </cell>
          <cell r="E191" t="str">
            <v>LUNG-FRENT</v>
          </cell>
          <cell r="F191" t="str">
            <v>RAMONA</v>
          </cell>
          <cell r="G191" t="str">
            <v>inspector spec.</v>
          </cell>
          <cell r="H191">
            <v>0</v>
          </cell>
          <cell r="I191">
            <v>3905000</v>
          </cell>
          <cell r="J191">
            <v>3905000</v>
          </cell>
          <cell r="K191">
            <v>3905000</v>
          </cell>
          <cell r="L191">
            <v>0</v>
          </cell>
          <cell r="M191">
            <v>0</v>
          </cell>
          <cell r="N191">
            <v>0</v>
          </cell>
          <cell r="O191">
            <v>0</v>
          </cell>
          <cell r="P191">
            <v>0</v>
          </cell>
          <cell r="Q191">
            <v>144</v>
          </cell>
          <cell r="R191">
            <v>144</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2094920</v>
          </cell>
          <cell r="AM191">
            <v>0</v>
          </cell>
          <cell r="AN191">
            <v>0</v>
          </cell>
          <cell r="AO191" t="b">
            <v>0</v>
          </cell>
          <cell r="AP191">
            <v>0</v>
          </cell>
          <cell r="AQ191">
            <v>0</v>
          </cell>
          <cell r="AR191">
            <v>3500000</v>
          </cell>
          <cell r="AS191">
            <v>0</v>
          </cell>
          <cell r="AT191">
            <v>0</v>
          </cell>
          <cell r="AU191">
            <v>195250</v>
          </cell>
          <cell r="AV191">
            <v>39050</v>
          </cell>
          <cell r="AW191">
            <v>9499920</v>
          </cell>
          <cell r="AX191">
            <v>664994</v>
          </cell>
          <cell r="AY191">
            <v>0</v>
          </cell>
          <cell r="AZ191">
            <v>138900</v>
          </cell>
          <cell r="BA191">
            <v>8461726</v>
          </cell>
          <cell r="BB191">
            <v>926000</v>
          </cell>
          <cell r="BC191">
            <v>1</v>
          </cell>
          <cell r="BD191">
            <v>0</v>
          </cell>
          <cell r="BE191">
            <v>926000</v>
          </cell>
          <cell r="BF191">
            <v>7535726</v>
          </cell>
          <cell r="BG191">
            <v>2235230</v>
          </cell>
          <cell r="BH191">
            <v>6365396</v>
          </cell>
          <cell r="BI191">
            <v>0</v>
          </cell>
          <cell r="BJ191">
            <v>0</v>
          </cell>
          <cell r="BK191">
            <v>0</v>
          </cell>
          <cell r="BL191">
            <v>0</v>
          </cell>
          <cell r="BM191">
            <v>6326346</v>
          </cell>
          <cell r="BN191" t="b">
            <v>1</v>
          </cell>
          <cell r="BO191">
            <v>39050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F191">
            <v>0</v>
          </cell>
          <cell r="CG191">
            <v>0</v>
          </cell>
          <cell r="CH191" t="str">
            <v>DECEMBRIE</v>
          </cell>
          <cell r="CI191" t="str">
            <v>IA</v>
          </cell>
          <cell r="CJ191">
            <v>0</v>
          </cell>
          <cell r="CK191" t="b">
            <v>0</v>
          </cell>
          <cell r="CL191">
            <v>0</v>
          </cell>
          <cell r="CM191">
            <v>0</v>
          </cell>
          <cell r="CN191">
            <v>0</v>
          </cell>
          <cell r="CO191">
            <v>0</v>
          </cell>
          <cell r="CP191" t="str">
            <v>N</v>
          </cell>
          <cell r="CQ191" t="str">
            <v>N</v>
          </cell>
          <cell r="CR191" t="b">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t="b">
            <v>0</v>
          </cell>
          <cell r="DO191" t="b">
            <v>0</v>
          </cell>
          <cell r="DP191" t="b">
            <v>0</v>
          </cell>
          <cell r="DQ191" t="b">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t="b">
            <v>0</v>
          </cell>
          <cell r="ET191">
            <v>0</v>
          </cell>
          <cell r="EU191">
            <v>0</v>
          </cell>
          <cell r="EV191">
            <v>0</v>
          </cell>
        </row>
        <row r="192">
          <cell r="A192">
            <v>247</v>
          </cell>
          <cell r="B192" t="str">
            <v>1730807020012</v>
          </cell>
          <cell r="C192" t="str">
            <v>ESTE</v>
          </cell>
          <cell r="D192" t="str">
            <v>BURTEA RAOUL-STANCU</v>
          </cell>
          <cell r="E192" t="str">
            <v>BURTEA</v>
          </cell>
          <cell r="F192" t="str">
            <v>RAOUL-STANCU</v>
          </cell>
          <cell r="G192" t="str">
            <v>consilier jurid</v>
          </cell>
          <cell r="H192">
            <v>0</v>
          </cell>
          <cell r="I192">
            <v>4285833</v>
          </cell>
          <cell r="J192">
            <v>4285833</v>
          </cell>
          <cell r="K192">
            <v>2857222</v>
          </cell>
          <cell r="L192">
            <v>0</v>
          </cell>
          <cell r="M192">
            <v>0</v>
          </cell>
          <cell r="N192">
            <v>0</v>
          </cell>
          <cell r="O192">
            <v>0</v>
          </cell>
          <cell r="P192">
            <v>0</v>
          </cell>
          <cell r="Q192">
            <v>144</v>
          </cell>
          <cell r="R192">
            <v>96</v>
          </cell>
          <cell r="S192">
            <v>0</v>
          </cell>
          <cell r="T192">
            <v>0</v>
          </cell>
          <cell r="U192">
            <v>0</v>
          </cell>
          <cell r="V192">
            <v>0</v>
          </cell>
          <cell r="W192">
            <v>0</v>
          </cell>
          <cell r="X192">
            <v>0</v>
          </cell>
          <cell r="Y192">
            <v>0</v>
          </cell>
          <cell r="Z192">
            <v>10</v>
          </cell>
          <cell r="AA192">
            <v>285722</v>
          </cell>
          <cell r="AB192">
            <v>428583</v>
          </cell>
          <cell r="AC192">
            <v>0</v>
          </cell>
          <cell r="AD192">
            <v>0</v>
          </cell>
          <cell r="AE192">
            <v>0</v>
          </cell>
          <cell r="AF192">
            <v>0</v>
          </cell>
          <cell r="AG192">
            <v>0</v>
          </cell>
          <cell r="AH192">
            <v>0</v>
          </cell>
          <cell r="AI192">
            <v>48</v>
          </cell>
          <cell r="AJ192">
            <v>1571472</v>
          </cell>
          <cell r="AK192">
            <v>0</v>
          </cell>
          <cell r="AL192">
            <v>3355237</v>
          </cell>
          <cell r="AM192">
            <v>0</v>
          </cell>
          <cell r="AN192">
            <v>0</v>
          </cell>
          <cell r="AO192" t="b">
            <v>0</v>
          </cell>
          <cell r="AP192">
            <v>0</v>
          </cell>
          <cell r="AQ192">
            <v>0</v>
          </cell>
          <cell r="AR192">
            <v>3500000</v>
          </cell>
          <cell r="AS192">
            <v>0</v>
          </cell>
          <cell r="AT192">
            <v>0</v>
          </cell>
          <cell r="AU192">
            <v>235721</v>
          </cell>
          <cell r="AV192">
            <v>42858</v>
          </cell>
          <cell r="AW192">
            <v>11569653</v>
          </cell>
          <cell r="AX192">
            <v>809876</v>
          </cell>
          <cell r="AY192">
            <v>0</v>
          </cell>
          <cell r="AZ192">
            <v>138900</v>
          </cell>
          <cell r="BA192">
            <v>10342298</v>
          </cell>
          <cell r="BB192">
            <v>926000</v>
          </cell>
          <cell r="BC192">
            <v>1.35</v>
          </cell>
          <cell r="BD192">
            <v>324100</v>
          </cell>
          <cell r="BE192">
            <v>1250100</v>
          </cell>
          <cell r="BF192">
            <v>9092198</v>
          </cell>
          <cell r="BG192">
            <v>2857819</v>
          </cell>
          <cell r="BH192">
            <v>7623379</v>
          </cell>
          <cell r="BI192">
            <v>0</v>
          </cell>
          <cell r="BJ192">
            <v>0</v>
          </cell>
          <cell r="BK192">
            <v>0</v>
          </cell>
          <cell r="BL192">
            <v>0</v>
          </cell>
          <cell r="BM192">
            <v>7580521</v>
          </cell>
          <cell r="BN192" t="b">
            <v>1</v>
          </cell>
          <cell r="BO192">
            <v>42858</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F192">
            <v>0</v>
          </cell>
          <cell r="CG192">
            <v>0</v>
          </cell>
          <cell r="CH192" t="str">
            <v>DECEMBRIE</v>
          </cell>
          <cell r="CI192" t="str">
            <v>I</v>
          </cell>
          <cell r="CJ192">
            <v>0</v>
          </cell>
          <cell r="CK192" t="b">
            <v>0</v>
          </cell>
          <cell r="CL192">
            <v>0</v>
          </cell>
          <cell r="CM192">
            <v>0</v>
          </cell>
          <cell r="CN192">
            <v>0</v>
          </cell>
          <cell r="CO192">
            <v>0</v>
          </cell>
          <cell r="CP192" t="str">
            <v>N</v>
          </cell>
          <cell r="CQ192" t="str">
            <v>N</v>
          </cell>
          <cell r="CR192" t="b">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t="b">
            <v>0</v>
          </cell>
          <cell r="DO192" t="b">
            <v>0</v>
          </cell>
          <cell r="DP192" t="b">
            <v>0</v>
          </cell>
          <cell r="DQ192" t="b">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t="b">
            <v>0</v>
          </cell>
          <cell r="ET192">
            <v>0</v>
          </cell>
          <cell r="EU192">
            <v>0</v>
          </cell>
          <cell r="EV192">
            <v>0</v>
          </cell>
        </row>
        <row r="193">
          <cell r="A193">
            <v>257</v>
          </cell>
          <cell r="B193" t="str">
            <v>1740711113676</v>
          </cell>
          <cell r="C193" t="str">
            <v>ESTE</v>
          </cell>
          <cell r="D193" t="str">
            <v>STOIADIN MIHAI</v>
          </cell>
          <cell r="E193" t="str">
            <v>STOIADIN</v>
          </cell>
          <cell r="F193" t="str">
            <v>MIHAI</v>
          </cell>
          <cell r="G193" t="str">
            <v>sef serviciu</v>
          </cell>
          <cell r="H193">
            <v>0</v>
          </cell>
          <cell r="I193">
            <v>3829067</v>
          </cell>
          <cell r="J193">
            <v>4786334</v>
          </cell>
          <cell r="K193">
            <v>4786334</v>
          </cell>
          <cell r="L193">
            <v>957267</v>
          </cell>
          <cell r="M193">
            <v>957267</v>
          </cell>
          <cell r="N193">
            <v>0</v>
          </cell>
          <cell r="O193">
            <v>0</v>
          </cell>
          <cell r="P193">
            <v>0</v>
          </cell>
          <cell r="Q193">
            <v>144</v>
          </cell>
          <cell r="R193">
            <v>144</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15</v>
          </cell>
          <cell r="AG193">
            <v>717950</v>
          </cell>
          <cell r="AH193">
            <v>717950</v>
          </cell>
          <cell r="AI193">
            <v>0</v>
          </cell>
          <cell r="AJ193">
            <v>0</v>
          </cell>
          <cell r="AK193">
            <v>0</v>
          </cell>
          <cell r="AL193">
            <v>3870402</v>
          </cell>
          <cell r="AM193">
            <v>0</v>
          </cell>
          <cell r="AN193">
            <v>0</v>
          </cell>
          <cell r="AO193" t="b">
            <v>0</v>
          </cell>
          <cell r="AP193">
            <v>0</v>
          </cell>
          <cell r="AQ193">
            <v>0</v>
          </cell>
          <cell r="AR193">
            <v>3500000</v>
          </cell>
          <cell r="AS193">
            <v>0</v>
          </cell>
          <cell r="AT193">
            <v>0</v>
          </cell>
          <cell r="AU193">
            <v>275214</v>
          </cell>
          <cell r="AV193">
            <v>47863</v>
          </cell>
          <cell r="AW193">
            <v>12874686</v>
          </cell>
          <cell r="AX193">
            <v>901228</v>
          </cell>
          <cell r="AY193">
            <v>0</v>
          </cell>
          <cell r="AZ193">
            <v>138900</v>
          </cell>
          <cell r="BA193">
            <v>11511481</v>
          </cell>
          <cell r="BB193">
            <v>926000</v>
          </cell>
          <cell r="BC193">
            <v>1</v>
          </cell>
          <cell r="BD193">
            <v>0</v>
          </cell>
          <cell r="BE193">
            <v>926000</v>
          </cell>
          <cell r="BF193">
            <v>10585481</v>
          </cell>
          <cell r="BG193">
            <v>3455132</v>
          </cell>
          <cell r="BH193">
            <v>8195249</v>
          </cell>
          <cell r="BI193">
            <v>0</v>
          </cell>
          <cell r="BJ193">
            <v>0</v>
          </cell>
          <cell r="BK193">
            <v>1065266</v>
          </cell>
          <cell r="BL193">
            <v>0</v>
          </cell>
          <cell r="BM193">
            <v>7091692</v>
          </cell>
          <cell r="BN193" t="b">
            <v>1</v>
          </cell>
          <cell r="BO193">
            <v>38291</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F193">
            <v>0</v>
          </cell>
          <cell r="CG193">
            <v>0</v>
          </cell>
          <cell r="CH193" t="str">
            <v>DECEMBRIE</v>
          </cell>
          <cell r="CI193" t="str">
            <v>IA</v>
          </cell>
          <cell r="CJ193">
            <v>0</v>
          </cell>
          <cell r="CK193" t="b">
            <v>0</v>
          </cell>
          <cell r="CL193">
            <v>0</v>
          </cell>
          <cell r="CM193">
            <v>0</v>
          </cell>
          <cell r="CN193">
            <v>0</v>
          </cell>
          <cell r="CO193">
            <v>0</v>
          </cell>
          <cell r="CP193" t="str">
            <v>N</v>
          </cell>
          <cell r="CQ193" t="str">
            <v>N</v>
          </cell>
          <cell r="CR193" t="b">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t="b">
            <v>0</v>
          </cell>
          <cell r="DO193" t="b">
            <v>0</v>
          </cell>
          <cell r="DP193" t="b">
            <v>0</v>
          </cell>
          <cell r="DQ193" t="b">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t="b">
            <v>0</v>
          </cell>
          <cell r="ET193">
            <v>0</v>
          </cell>
          <cell r="EU193">
            <v>0</v>
          </cell>
          <cell r="EV193">
            <v>0</v>
          </cell>
        </row>
        <row r="194">
          <cell r="A194">
            <v>248</v>
          </cell>
          <cell r="B194" t="str">
            <v>2711114022807</v>
          </cell>
          <cell r="C194" t="str">
            <v>ESTE</v>
          </cell>
          <cell r="D194" t="str">
            <v>SERBAN STELICA-MIHAELA</v>
          </cell>
          <cell r="E194" t="str">
            <v>SERBAN</v>
          </cell>
          <cell r="F194" t="str">
            <v>STELICA-MIHAELA</v>
          </cell>
          <cell r="G194" t="str">
            <v>consilier jurid</v>
          </cell>
          <cell r="H194">
            <v>0</v>
          </cell>
          <cell r="I194">
            <v>4358000</v>
          </cell>
          <cell r="J194">
            <v>4358000</v>
          </cell>
          <cell r="K194">
            <v>4358000</v>
          </cell>
          <cell r="L194">
            <v>0</v>
          </cell>
          <cell r="M194">
            <v>0</v>
          </cell>
          <cell r="N194">
            <v>0</v>
          </cell>
          <cell r="O194">
            <v>0</v>
          </cell>
          <cell r="P194">
            <v>0</v>
          </cell>
          <cell r="Q194">
            <v>144</v>
          </cell>
          <cell r="R194">
            <v>144</v>
          </cell>
          <cell r="S194">
            <v>0</v>
          </cell>
          <cell r="T194">
            <v>0</v>
          </cell>
          <cell r="U194">
            <v>0</v>
          </cell>
          <cell r="V194">
            <v>0</v>
          </cell>
          <cell r="W194">
            <v>0</v>
          </cell>
          <cell r="X194">
            <v>0</v>
          </cell>
          <cell r="Y194">
            <v>0</v>
          </cell>
          <cell r="Z194">
            <v>10</v>
          </cell>
          <cell r="AA194">
            <v>435800</v>
          </cell>
          <cell r="AB194">
            <v>435800</v>
          </cell>
          <cell r="AC194">
            <v>0</v>
          </cell>
          <cell r="AD194">
            <v>0</v>
          </cell>
          <cell r="AE194">
            <v>0</v>
          </cell>
          <cell r="AF194">
            <v>0</v>
          </cell>
          <cell r="AG194">
            <v>0</v>
          </cell>
          <cell r="AH194">
            <v>0</v>
          </cell>
          <cell r="AI194">
            <v>0</v>
          </cell>
          <cell r="AJ194">
            <v>0</v>
          </cell>
          <cell r="AK194">
            <v>0</v>
          </cell>
          <cell r="AL194">
            <v>1785883</v>
          </cell>
          <cell r="AM194">
            <v>0</v>
          </cell>
          <cell r="AN194">
            <v>0</v>
          </cell>
          <cell r="AO194" t="b">
            <v>0</v>
          </cell>
          <cell r="AP194">
            <v>0</v>
          </cell>
          <cell r="AQ194">
            <v>0</v>
          </cell>
          <cell r="AR194">
            <v>3500000</v>
          </cell>
          <cell r="AS194">
            <v>0</v>
          </cell>
          <cell r="AT194">
            <v>0</v>
          </cell>
          <cell r="AU194">
            <v>239690</v>
          </cell>
          <cell r="AV194">
            <v>43580</v>
          </cell>
          <cell r="AW194">
            <v>10079683</v>
          </cell>
          <cell r="AX194">
            <v>705578</v>
          </cell>
          <cell r="AY194">
            <v>0</v>
          </cell>
          <cell r="AZ194">
            <v>138900</v>
          </cell>
          <cell r="BA194">
            <v>8951935</v>
          </cell>
          <cell r="BB194">
            <v>926000</v>
          </cell>
          <cell r="BC194">
            <v>1</v>
          </cell>
          <cell r="BD194">
            <v>0</v>
          </cell>
          <cell r="BE194">
            <v>926000</v>
          </cell>
          <cell r="BF194">
            <v>8025935</v>
          </cell>
          <cell r="BG194">
            <v>2431314</v>
          </cell>
          <cell r="BH194">
            <v>6659521</v>
          </cell>
          <cell r="BI194">
            <v>0</v>
          </cell>
          <cell r="BJ194">
            <v>0</v>
          </cell>
          <cell r="BK194">
            <v>0</v>
          </cell>
          <cell r="BL194">
            <v>0</v>
          </cell>
          <cell r="BM194">
            <v>6659521</v>
          </cell>
          <cell r="BN194" t="b">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F194">
            <v>0</v>
          </cell>
          <cell r="CG194">
            <v>0</v>
          </cell>
          <cell r="CH194" t="str">
            <v>DECEMBRIE</v>
          </cell>
          <cell r="CI194" t="str">
            <v>I</v>
          </cell>
          <cell r="CJ194">
            <v>0</v>
          </cell>
          <cell r="CK194" t="b">
            <v>0</v>
          </cell>
          <cell r="CL194">
            <v>0</v>
          </cell>
          <cell r="CM194">
            <v>0</v>
          </cell>
          <cell r="CN194">
            <v>0</v>
          </cell>
          <cell r="CO194">
            <v>0</v>
          </cell>
          <cell r="CP194" t="str">
            <v>N</v>
          </cell>
          <cell r="CQ194" t="str">
            <v>N</v>
          </cell>
          <cell r="CR194" t="b">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t="b">
            <v>0</v>
          </cell>
          <cell r="DO194" t="b">
            <v>0</v>
          </cell>
          <cell r="DP194" t="b">
            <v>0</v>
          </cell>
          <cell r="DQ194" t="b">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t="b">
            <v>0</v>
          </cell>
          <cell r="ET194">
            <v>0</v>
          </cell>
          <cell r="EU194">
            <v>0</v>
          </cell>
          <cell r="EV194">
            <v>0</v>
          </cell>
        </row>
        <row r="195">
          <cell r="A195">
            <v>258</v>
          </cell>
          <cell r="B195" t="str">
            <v>2750924020025</v>
          </cell>
          <cell r="C195" t="str">
            <v>ESTE</v>
          </cell>
          <cell r="D195" t="str">
            <v>AVRAM ANA-MARIA</v>
          </cell>
          <cell r="E195" t="str">
            <v>AVRAM</v>
          </cell>
          <cell r="F195" t="str">
            <v>ANA-MARIA</v>
          </cell>
          <cell r="G195" t="str">
            <v>inspector spec.</v>
          </cell>
          <cell r="H195">
            <v>0</v>
          </cell>
          <cell r="I195">
            <v>3905000</v>
          </cell>
          <cell r="J195">
            <v>3905000</v>
          </cell>
          <cell r="K195">
            <v>3905000</v>
          </cell>
          <cell r="L195">
            <v>0</v>
          </cell>
          <cell r="M195">
            <v>0</v>
          </cell>
          <cell r="N195">
            <v>0</v>
          </cell>
          <cell r="O195">
            <v>0</v>
          </cell>
          <cell r="P195">
            <v>0</v>
          </cell>
          <cell r="Q195">
            <v>144</v>
          </cell>
          <cell r="R195">
            <v>144</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15</v>
          </cell>
          <cell r="AG195">
            <v>585750</v>
          </cell>
          <cell r="AH195">
            <v>585750</v>
          </cell>
          <cell r="AI195">
            <v>0</v>
          </cell>
          <cell r="AJ195">
            <v>0</v>
          </cell>
          <cell r="AK195">
            <v>0</v>
          </cell>
          <cell r="AL195">
            <v>3297918</v>
          </cell>
          <cell r="AM195">
            <v>0</v>
          </cell>
          <cell r="AN195">
            <v>0</v>
          </cell>
          <cell r="AO195" t="b">
            <v>0</v>
          </cell>
          <cell r="AP195">
            <v>0</v>
          </cell>
          <cell r="AQ195">
            <v>0</v>
          </cell>
          <cell r="AR195">
            <v>3500000</v>
          </cell>
          <cell r="AS195">
            <v>0</v>
          </cell>
          <cell r="AT195">
            <v>0</v>
          </cell>
          <cell r="AU195">
            <v>224538</v>
          </cell>
          <cell r="AV195">
            <v>39050</v>
          </cell>
          <cell r="AW195">
            <v>11288668</v>
          </cell>
          <cell r="AX195">
            <v>790207</v>
          </cell>
          <cell r="AY195">
            <v>0</v>
          </cell>
          <cell r="AZ195">
            <v>138900</v>
          </cell>
          <cell r="BA195">
            <v>10095973</v>
          </cell>
          <cell r="BB195">
            <v>926000</v>
          </cell>
          <cell r="BC195">
            <v>1</v>
          </cell>
          <cell r="BD195">
            <v>0</v>
          </cell>
          <cell r="BE195">
            <v>926000</v>
          </cell>
          <cell r="BF195">
            <v>9169973</v>
          </cell>
          <cell r="BG195">
            <v>2888929</v>
          </cell>
          <cell r="BH195">
            <v>7345944</v>
          </cell>
          <cell r="BI195">
            <v>0</v>
          </cell>
          <cell r="BJ195">
            <v>0</v>
          </cell>
          <cell r="BK195">
            <v>0</v>
          </cell>
          <cell r="BL195">
            <v>0</v>
          </cell>
          <cell r="BM195">
            <v>7306894</v>
          </cell>
          <cell r="BN195" t="b">
            <v>1</v>
          </cell>
          <cell r="BO195">
            <v>39050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F195">
            <v>0</v>
          </cell>
          <cell r="CG195">
            <v>0</v>
          </cell>
          <cell r="CH195" t="str">
            <v>DECEMBRIE</v>
          </cell>
          <cell r="CI195" t="str">
            <v>IA</v>
          </cell>
          <cell r="CJ195">
            <v>0</v>
          </cell>
          <cell r="CK195" t="b">
            <v>0</v>
          </cell>
          <cell r="CL195">
            <v>0</v>
          </cell>
          <cell r="CM195">
            <v>0</v>
          </cell>
          <cell r="CN195">
            <v>0</v>
          </cell>
          <cell r="CO195">
            <v>0</v>
          </cell>
          <cell r="CP195" t="str">
            <v>N</v>
          </cell>
          <cell r="CQ195" t="str">
            <v>N</v>
          </cell>
          <cell r="CR195" t="b">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t="b">
            <v>0</v>
          </cell>
          <cell r="DO195" t="b">
            <v>0</v>
          </cell>
          <cell r="DP195" t="b">
            <v>0</v>
          </cell>
          <cell r="DQ195" t="b">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t="b">
            <v>0</v>
          </cell>
          <cell r="ET195">
            <v>0</v>
          </cell>
          <cell r="EU195">
            <v>0</v>
          </cell>
          <cell r="EV195">
            <v>0</v>
          </cell>
        </row>
        <row r="196">
          <cell r="A196">
            <v>259</v>
          </cell>
          <cell r="B196" t="str">
            <v>1750305022801</v>
          </cell>
          <cell r="C196" t="str">
            <v>ESTE</v>
          </cell>
          <cell r="D196" t="str">
            <v>PANDA MARIUS-SORIN</v>
          </cell>
          <cell r="E196" t="str">
            <v>PANDA</v>
          </cell>
          <cell r="F196" t="str">
            <v>MARIUS-SORIN</v>
          </cell>
          <cell r="G196" t="str">
            <v>inspector spec.</v>
          </cell>
          <cell r="H196">
            <v>0</v>
          </cell>
          <cell r="I196">
            <v>3525333</v>
          </cell>
          <cell r="J196">
            <v>3525333</v>
          </cell>
          <cell r="K196">
            <v>3525333</v>
          </cell>
          <cell r="L196">
            <v>0</v>
          </cell>
          <cell r="M196">
            <v>0</v>
          </cell>
          <cell r="N196">
            <v>0</v>
          </cell>
          <cell r="O196">
            <v>0</v>
          </cell>
          <cell r="P196">
            <v>0</v>
          </cell>
          <cell r="Q196">
            <v>144</v>
          </cell>
          <cell r="R196">
            <v>144</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15</v>
          </cell>
          <cell r="AG196">
            <v>528800</v>
          </cell>
          <cell r="AH196">
            <v>528800</v>
          </cell>
          <cell r="AI196">
            <v>0</v>
          </cell>
          <cell r="AJ196">
            <v>0</v>
          </cell>
          <cell r="AK196">
            <v>0</v>
          </cell>
          <cell r="AL196">
            <v>1851266</v>
          </cell>
          <cell r="AM196">
            <v>0</v>
          </cell>
          <cell r="AN196">
            <v>0</v>
          </cell>
          <cell r="AO196" t="b">
            <v>0</v>
          </cell>
          <cell r="AP196">
            <v>0</v>
          </cell>
          <cell r="AQ196">
            <v>0</v>
          </cell>
          <cell r="AR196">
            <v>3500000</v>
          </cell>
          <cell r="AS196">
            <v>0</v>
          </cell>
          <cell r="AT196">
            <v>0</v>
          </cell>
          <cell r="AU196">
            <v>202707</v>
          </cell>
          <cell r="AV196">
            <v>35253</v>
          </cell>
          <cell r="AW196">
            <v>9405399</v>
          </cell>
          <cell r="AX196">
            <v>658378</v>
          </cell>
          <cell r="AY196">
            <v>0</v>
          </cell>
          <cell r="AZ196">
            <v>138900</v>
          </cell>
          <cell r="BA196">
            <v>8370161</v>
          </cell>
          <cell r="BB196">
            <v>926000</v>
          </cell>
          <cell r="BC196">
            <v>1</v>
          </cell>
          <cell r="BD196">
            <v>0</v>
          </cell>
          <cell r="BE196">
            <v>926000</v>
          </cell>
          <cell r="BF196">
            <v>7444161</v>
          </cell>
          <cell r="BG196">
            <v>2198604</v>
          </cell>
          <cell r="BH196">
            <v>6310457</v>
          </cell>
          <cell r="BI196">
            <v>0</v>
          </cell>
          <cell r="BJ196">
            <v>0</v>
          </cell>
          <cell r="BK196">
            <v>200000</v>
          </cell>
          <cell r="BL196">
            <v>0</v>
          </cell>
          <cell r="BM196">
            <v>6110457</v>
          </cell>
          <cell r="BN196" t="b">
            <v>0</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F196">
            <v>0</v>
          </cell>
          <cell r="CG196">
            <v>0</v>
          </cell>
          <cell r="CH196" t="str">
            <v>DECEMBRIE</v>
          </cell>
          <cell r="CI196" t="str">
            <v>IA</v>
          </cell>
          <cell r="CJ196">
            <v>0</v>
          </cell>
          <cell r="CK196" t="b">
            <v>0</v>
          </cell>
          <cell r="CL196">
            <v>0</v>
          </cell>
          <cell r="CM196">
            <v>0</v>
          </cell>
          <cell r="CN196">
            <v>0</v>
          </cell>
          <cell r="CO196">
            <v>0</v>
          </cell>
          <cell r="CP196" t="str">
            <v>N</v>
          </cell>
          <cell r="CQ196" t="str">
            <v>N</v>
          </cell>
          <cell r="CR196" t="b">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t="b">
            <v>0</v>
          </cell>
          <cell r="DO196" t="b">
            <v>0</v>
          </cell>
          <cell r="DP196" t="b">
            <v>0</v>
          </cell>
          <cell r="DQ196" t="b">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t="b">
            <v>0</v>
          </cell>
          <cell r="ET196">
            <v>0</v>
          </cell>
          <cell r="EU196">
            <v>0</v>
          </cell>
          <cell r="EV196">
            <v>0</v>
          </cell>
        </row>
        <row r="197">
          <cell r="A197">
            <v>260</v>
          </cell>
          <cell r="B197" t="str">
            <v>2740618020031</v>
          </cell>
          <cell r="C197" t="str">
            <v>ESTE</v>
          </cell>
          <cell r="D197" t="str">
            <v>FLOREA TEODORA-SORINA</v>
          </cell>
          <cell r="E197" t="str">
            <v>FLOREA</v>
          </cell>
          <cell r="F197" t="str">
            <v>TEODORA-SORINA</v>
          </cell>
          <cell r="G197" t="str">
            <v>inspector</v>
          </cell>
          <cell r="H197">
            <v>0</v>
          </cell>
          <cell r="I197">
            <v>2051667</v>
          </cell>
          <cell r="J197">
            <v>2051667</v>
          </cell>
          <cell r="K197">
            <v>2051667</v>
          </cell>
          <cell r="L197">
            <v>0</v>
          </cell>
          <cell r="M197">
            <v>0</v>
          </cell>
          <cell r="N197">
            <v>0</v>
          </cell>
          <cell r="O197">
            <v>0</v>
          </cell>
          <cell r="P197">
            <v>0</v>
          </cell>
          <cell r="Q197">
            <v>144</v>
          </cell>
          <cell r="R197">
            <v>144</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15</v>
          </cell>
          <cell r="AG197">
            <v>307750</v>
          </cell>
          <cell r="AH197">
            <v>307750</v>
          </cell>
          <cell r="AI197">
            <v>0</v>
          </cell>
          <cell r="AJ197">
            <v>0</v>
          </cell>
          <cell r="AK197">
            <v>0</v>
          </cell>
          <cell r="AL197">
            <v>1724474</v>
          </cell>
          <cell r="AM197">
            <v>0</v>
          </cell>
          <cell r="AN197">
            <v>0</v>
          </cell>
          <cell r="AO197" t="b">
            <v>0</v>
          </cell>
          <cell r="AP197">
            <v>0</v>
          </cell>
          <cell r="AQ197">
            <v>0</v>
          </cell>
          <cell r="AR197">
            <v>3500000</v>
          </cell>
          <cell r="AS197">
            <v>0</v>
          </cell>
          <cell r="AT197">
            <v>0</v>
          </cell>
          <cell r="AU197">
            <v>117971</v>
          </cell>
          <cell r="AV197">
            <v>20517</v>
          </cell>
          <cell r="AW197">
            <v>7583891</v>
          </cell>
          <cell r="AX197">
            <v>530872</v>
          </cell>
          <cell r="AY197">
            <v>0</v>
          </cell>
          <cell r="AZ197">
            <v>138900</v>
          </cell>
          <cell r="BA197">
            <v>6775631</v>
          </cell>
          <cell r="BB197">
            <v>926000</v>
          </cell>
          <cell r="BC197">
            <v>1</v>
          </cell>
          <cell r="BD197">
            <v>0</v>
          </cell>
          <cell r="BE197">
            <v>926000</v>
          </cell>
          <cell r="BF197">
            <v>5849631</v>
          </cell>
          <cell r="BG197">
            <v>1560792</v>
          </cell>
          <cell r="BH197">
            <v>5353739</v>
          </cell>
          <cell r="BI197">
            <v>0</v>
          </cell>
          <cell r="BJ197">
            <v>0</v>
          </cell>
          <cell r="BK197">
            <v>205167</v>
          </cell>
          <cell r="BL197">
            <v>0</v>
          </cell>
          <cell r="BM197">
            <v>5128055</v>
          </cell>
          <cell r="BN197" t="b">
            <v>1</v>
          </cell>
          <cell r="BO197">
            <v>20517</v>
          </cell>
          <cell r="BP197">
            <v>0</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D197">
            <v>0</v>
          </cell>
          <cell r="CF197">
            <v>0</v>
          </cell>
          <cell r="CG197">
            <v>0</v>
          </cell>
          <cell r="CH197" t="str">
            <v>DECEMBRIE</v>
          </cell>
          <cell r="CI197" t="str">
            <v>IA</v>
          </cell>
          <cell r="CJ197">
            <v>0</v>
          </cell>
          <cell r="CK197" t="b">
            <v>0</v>
          </cell>
          <cell r="CL197">
            <v>0</v>
          </cell>
          <cell r="CM197">
            <v>0</v>
          </cell>
          <cell r="CN197">
            <v>0</v>
          </cell>
          <cell r="CO197">
            <v>0</v>
          </cell>
          <cell r="CP197" t="str">
            <v>N</v>
          </cell>
          <cell r="CQ197" t="str">
            <v>N</v>
          </cell>
          <cell r="CR197" t="b">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t="b">
            <v>0</v>
          </cell>
          <cell r="DO197" t="b">
            <v>0</v>
          </cell>
          <cell r="DP197" t="b">
            <v>0</v>
          </cell>
          <cell r="DQ197" t="b">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v>0</v>
          </cell>
          <cell r="ES197" t="b">
            <v>0</v>
          </cell>
          <cell r="ET197">
            <v>0</v>
          </cell>
          <cell r="EU197">
            <v>0</v>
          </cell>
          <cell r="EV197">
            <v>0</v>
          </cell>
        </row>
        <row r="198">
          <cell r="A198">
            <v>261</v>
          </cell>
          <cell r="B198" t="str">
            <v>1770105020073</v>
          </cell>
          <cell r="C198" t="str">
            <v>ESTE</v>
          </cell>
          <cell r="D198" t="str">
            <v>HANT ADRIAN-DOREL</v>
          </cell>
          <cell r="E198" t="str">
            <v>HANT</v>
          </cell>
          <cell r="F198" t="str">
            <v>ADRIAN-DOREL</v>
          </cell>
          <cell r="G198" t="str">
            <v>inspector</v>
          </cell>
          <cell r="H198">
            <v>0</v>
          </cell>
          <cell r="I198">
            <v>2547000</v>
          </cell>
          <cell r="J198">
            <v>2547000</v>
          </cell>
          <cell r="K198">
            <v>2547000</v>
          </cell>
          <cell r="L198">
            <v>0</v>
          </cell>
          <cell r="M198">
            <v>0</v>
          </cell>
          <cell r="N198">
            <v>0</v>
          </cell>
          <cell r="O198">
            <v>0</v>
          </cell>
          <cell r="P198">
            <v>0</v>
          </cell>
          <cell r="Q198">
            <v>144</v>
          </cell>
          <cell r="R198">
            <v>144</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15</v>
          </cell>
          <cell r="AG198">
            <v>382050</v>
          </cell>
          <cell r="AH198">
            <v>382050</v>
          </cell>
          <cell r="AI198">
            <v>0</v>
          </cell>
          <cell r="AJ198">
            <v>0</v>
          </cell>
          <cell r="AK198">
            <v>0</v>
          </cell>
          <cell r="AL198">
            <v>2150974</v>
          </cell>
          <cell r="AM198">
            <v>0</v>
          </cell>
          <cell r="AN198">
            <v>0</v>
          </cell>
          <cell r="AO198" t="b">
            <v>0</v>
          </cell>
          <cell r="AP198">
            <v>0</v>
          </cell>
          <cell r="AQ198">
            <v>0</v>
          </cell>
          <cell r="AR198">
            <v>3500000</v>
          </cell>
          <cell r="AS198">
            <v>0</v>
          </cell>
          <cell r="AT198">
            <v>0</v>
          </cell>
          <cell r="AU198">
            <v>146452</v>
          </cell>
          <cell r="AV198">
            <v>25470</v>
          </cell>
          <cell r="AW198">
            <v>8580024</v>
          </cell>
          <cell r="AX198">
            <v>600602</v>
          </cell>
          <cell r="AY198">
            <v>0</v>
          </cell>
          <cell r="AZ198">
            <v>138900</v>
          </cell>
          <cell r="BA198">
            <v>7668600</v>
          </cell>
          <cell r="BB198">
            <v>926000</v>
          </cell>
          <cell r="BC198">
            <v>1</v>
          </cell>
          <cell r="BD198">
            <v>0</v>
          </cell>
          <cell r="BE198">
            <v>926000</v>
          </cell>
          <cell r="BF198">
            <v>6742600</v>
          </cell>
          <cell r="BG198">
            <v>1917980</v>
          </cell>
          <cell r="BH198">
            <v>5889520</v>
          </cell>
          <cell r="BI198">
            <v>0</v>
          </cell>
          <cell r="BJ198">
            <v>0</v>
          </cell>
          <cell r="BK198">
            <v>254700</v>
          </cell>
          <cell r="BL198">
            <v>0</v>
          </cell>
          <cell r="BM198">
            <v>5609350</v>
          </cell>
          <cell r="BN198" t="b">
            <v>1</v>
          </cell>
          <cell r="BO198">
            <v>25470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F198">
            <v>0</v>
          </cell>
          <cell r="CG198">
            <v>0</v>
          </cell>
          <cell r="CH198" t="str">
            <v>DECEMBRIE</v>
          </cell>
          <cell r="CI198" t="str">
            <v>IA</v>
          </cell>
          <cell r="CJ198">
            <v>0</v>
          </cell>
          <cell r="CK198" t="b">
            <v>0</v>
          </cell>
          <cell r="CL198">
            <v>0</v>
          </cell>
          <cell r="CM198">
            <v>0</v>
          </cell>
          <cell r="CN198">
            <v>0</v>
          </cell>
          <cell r="CO198">
            <v>0</v>
          </cell>
          <cell r="CP198" t="str">
            <v>N</v>
          </cell>
          <cell r="CQ198" t="str">
            <v>N</v>
          </cell>
          <cell r="CR198" t="b">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t="b">
            <v>0</v>
          </cell>
          <cell r="DO198" t="b">
            <v>0</v>
          </cell>
          <cell r="DP198" t="b">
            <v>0</v>
          </cell>
          <cell r="DQ198" t="b">
            <v>0</v>
          </cell>
          <cell r="DR198">
            <v>0</v>
          </cell>
          <cell r="DS198">
            <v>0</v>
          </cell>
          <cell r="DT198">
            <v>0</v>
          </cell>
          <cell r="DU198">
            <v>0</v>
          </cell>
          <cell r="DV198">
            <v>0</v>
          </cell>
          <cell r="DW198">
            <v>0</v>
          </cell>
          <cell r="DX198">
            <v>0</v>
          </cell>
          <cell r="DY198">
            <v>0</v>
          </cell>
          <cell r="DZ198">
            <v>0</v>
          </cell>
          <cell r="EA198">
            <v>0</v>
          </cell>
          <cell r="EB198">
            <v>0</v>
          </cell>
          <cell r="EC198">
            <v>0</v>
          </cell>
          <cell r="ED198">
            <v>0</v>
          </cell>
          <cell r="EE198">
            <v>0</v>
          </cell>
          <cell r="EF198">
            <v>0</v>
          </cell>
          <cell r="EG198">
            <v>0</v>
          </cell>
          <cell r="EH198">
            <v>0</v>
          </cell>
          <cell r="EI198">
            <v>0</v>
          </cell>
          <cell r="EJ198">
            <v>0</v>
          </cell>
          <cell r="EK198">
            <v>0</v>
          </cell>
          <cell r="EL198">
            <v>0</v>
          </cell>
          <cell r="EM198">
            <v>0</v>
          </cell>
          <cell r="EN198">
            <v>0</v>
          </cell>
          <cell r="EO198">
            <v>0</v>
          </cell>
          <cell r="EP198">
            <v>0</v>
          </cell>
          <cell r="EQ198">
            <v>0</v>
          </cell>
          <cell r="ER198">
            <v>0</v>
          </cell>
          <cell r="ES198" t="b">
            <v>0</v>
          </cell>
          <cell r="ET198">
            <v>0</v>
          </cell>
          <cell r="EU198">
            <v>0</v>
          </cell>
          <cell r="EV198">
            <v>0</v>
          </cell>
        </row>
        <row r="199">
          <cell r="A199">
            <v>262</v>
          </cell>
          <cell r="B199" t="str">
            <v>1761010020023</v>
          </cell>
          <cell r="C199" t="str">
            <v>ESTE</v>
          </cell>
          <cell r="D199" t="str">
            <v>NEAMT MARIUS</v>
          </cell>
          <cell r="E199" t="str">
            <v>NEAMT</v>
          </cell>
          <cell r="F199" t="str">
            <v>MARIUS</v>
          </cell>
          <cell r="G199" t="str">
            <v>inspector</v>
          </cell>
          <cell r="H199">
            <v>0</v>
          </cell>
          <cell r="I199">
            <v>2150733</v>
          </cell>
          <cell r="J199">
            <v>2150733</v>
          </cell>
          <cell r="K199">
            <v>2150733</v>
          </cell>
          <cell r="L199">
            <v>0</v>
          </cell>
          <cell r="M199">
            <v>0</v>
          </cell>
          <cell r="N199">
            <v>0</v>
          </cell>
          <cell r="O199">
            <v>0</v>
          </cell>
          <cell r="P199">
            <v>0</v>
          </cell>
          <cell r="Q199">
            <v>144</v>
          </cell>
          <cell r="R199">
            <v>144</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15</v>
          </cell>
          <cell r="AG199">
            <v>322610</v>
          </cell>
          <cell r="AH199">
            <v>322610</v>
          </cell>
          <cell r="AI199">
            <v>0</v>
          </cell>
          <cell r="AJ199">
            <v>0</v>
          </cell>
          <cell r="AK199">
            <v>0</v>
          </cell>
          <cell r="AL199">
            <v>1819419</v>
          </cell>
          <cell r="AM199">
            <v>0</v>
          </cell>
          <cell r="AN199">
            <v>0</v>
          </cell>
          <cell r="AO199" t="b">
            <v>0</v>
          </cell>
          <cell r="AP199">
            <v>0</v>
          </cell>
          <cell r="AQ199">
            <v>0</v>
          </cell>
          <cell r="AR199">
            <v>3500000</v>
          </cell>
          <cell r="AS199">
            <v>0</v>
          </cell>
          <cell r="AT199">
            <v>0</v>
          </cell>
          <cell r="AU199">
            <v>123667</v>
          </cell>
          <cell r="AV199">
            <v>21507</v>
          </cell>
          <cell r="AW199">
            <v>7792762</v>
          </cell>
          <cell r="AX199">
            <v>545493</v>
          </cell>
          <cell r="AY199">
            <v>0</v>
          </cell>
          <cell r="AZ199">
            <v>138900</v>
          </cell>
          <cell r="BA199">
            <v>6963195</v>
          </cell>
          <cell r="BB199">
            <v>926000</v>
          </cell>
          <cell r="BC199">
            <v>1</v>
          </cell>
          <cell r="BD199">
            <v>0</v>
          </cell>
          <cell r="BE199">
            <v>926000</v>
          </cell>
          <cell r="BF199">
            <v>6037195</v>
          </cell>
          <cell r="BG199">
            <v>1635818</v>
          </cell>
          <cell r="BH199">
            <v>5466277</v>
          </cell>
          <cell r="BI199">
            <v>0</v>
          </cell>
          <cell r="BJ199">
            <v>0</v>
          </cell>
          <cell r="BK199">
            <v>215073</v>
          </cell>
          <cell r="BL199">
            <v>0</v>
          </cell>
          <cell r="BM199">
            <v>5229697</v>
          </cell>
          <cell r="BN199" t="b">
            <v>1</v>
          </cell>
          <cell r="BO199">
            <v>21507</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F199">
            <v>0</v>
          </cell>
          <cell r="CG199">
            <v>0</v>
          </cell>
          <cell r="CH199" t="str">
            <v>DECEMBRIE</v>
          </cell>
          <cell r="CI199" t="str">
            <v>IA</v>
          </cell>
          <cell r="CJ199">
            <v>0</v>
          </cell>
          <cell r="CK199" t="b">
            <v>0</v>
          </cell>
          <cell r="CL199">
            <v>0</v>
          </cell>
          <cell r="CM199">
            <v>0</v>
          </cell>
          <cell r="CN199">
            <v>0</v>
          </cell>
          <cell r="CO199">
            <v>0</v>
          </cell>
          <cell r="CP199" t="str">
            <v>N</v>
          </cell>
          <cell r="CQ199" t="str">
            <v>N</v>
          </cell>
          <cell r="CR199" t="b">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t="b">
            <v>0</v>
          </cell>
          <cell r="DO199" t="b">
            <v>0</v>
          </cell>
          <cell r="DP199" t="b">
            <v>0</v>
          </cell>
          <cell r="DQ199" t="b">
            <v>0</v>
          </cell>
          <cell r="DR199">
            <v>0</v>
          </cell>
          <cell r="DS199">
            <v>0</v>
          </cell>
          <cell r="DT199">
            <v>0</v>
          </cell>
          <cell r="DU199">
            <v>0</v>
          </cell>
          <cell r="DV199">
            <v>0</v>
          </cell>
          <cell r="DW199">
            <v>0</v>
          </cell>
          <cell r="DX199">
            <v>0</v>
          </cell>
          <cell r="DY199">
            <v>0</v>
          </cell>
          <cell r="DZ199">
            <v>0</v>
          </cell>
          <cell r="EA199">
            <v>0</v>
          </cell>
          <cell r="EB199">
            <v>0</v>
          </cell>
          <cell r="EC199">
            <v>0</v>
          </cell>
          <cell r="ED199">
            <v>0</v>
          </cell>
          <cell r="EE199">
            <v>0</v>
          </cell>
          <cell r="EF199">
            <v>0</v>
          </cell>
          <cell r="EG199">
            <v>0</v>
          </cell>
          <cell r="EH199">
            <v>0</v>
          </cell>
          <cell r="EI199">
            <v>0</v>
          </cell>
          <cell r="EJ199">
            <v>0</v>
          </cell>
          <cell r="EK199">
            <v>0</v>
          </cell>
          <cell r="EL199">
            <v>0</v>
          </cell>
          <cell r="EM199">
            <v>0</v>
          </cell>
          <cell r="EN199">
            <v>0</v>
          </cell>
          <cell r="EO199">
            <v>0</v>
          </cell>
          <cell r="EP199">
            <v>0</v>
          </cell>
          <cell r="EQ199">
            <v>0</v>
          </cell>
          <cell r="ER199">
            <v>0</v>
          </cell>
          <cell r="ES199" t="b">
            <v>0</v>
          </cell>
          <cell r="ET199">
            <v>0</v>
          </cell>
          <cell r="EU199">
            <v>0</v>
          </cell>
          <cell r="EV199">
            <v>0</v>
          </cell>
        </row>
        <row r="200">
          <cell r="A200">
            <v>263</v>
          </cell>
          <cell r="B200" t="str">
            <v>1640525020027</v>
          </cell>
          <cell r="C200" t="str">
            <v>ESTE</v>
          </cell>
          <cell r="D200" t="str">
            <v>PACURAR EUGEN</v>
          </cell>
          <cell r="E200" t="str">
            <v>PACURAR</v>
          </cell>
          <cell r="F200" t="str">
            <v>EUGEN</v>
          </cell>
          <cell r="G200" t="str">
            <v>inspector</v>
          </cell>
          <cell r="H200">
            <v>0</v>
          </cell>
          <cell r="I200">
            <v>2497467</v>
          </cell>
          <cell r="J200">
            <v>2497467</v>
          </cell>
          <cell r="K200">
            <v>2497467</v>
          </cell>
          <cell r="L200">
            <v>0</v>
          </cell>
          <cell r="M200">
            <v>0</v>
          </cell>
          <cell r="N200">
            <v>0</v>
          </cell>
          <cell r="O200">
            <v>0</v>
          </cell>
          <cell r="P200">
            <v>0</v>
          </cell>
          <cell r="Q200">
            <v>144</v>
          </cell>
          <cell r="R200">
            <v>144</v>
          </cell>
          <cell r="S200">
            <v>0</v>
          </cell>
          <cell r="T200">
            <v>0</v>
          </cell>
          <cell r="U200">
            <v>0</v>
          </cell>
          <cell r="V200">
            <v>0</v>
          </cell>
          <cell r="W200">
            <v>0</v>
          </cell>
          <cell r="X200">
            <v>0</v>
          </cell>
          <cell r="Y200">
            <v>0</v>
          </cell>
          <cell r="Z200">
            <v>20</v>
          </cell>
          <cell r="AA200">
            <v>499493</v>
          </cell>
          <cell r="AB200">
            <v>499493</v>
          </cell>
          <cell r="AC200">
            <v>0</v>
          </cell>
          <cell r="AD200">
            <v>0</v>
          </cell>
          <cell r="AE200">
            <v>0</v>
          </cell>
          <cell r="AF200">
            <v>15</v>
          </cell>
          <cell r="AG200">
            <v>374620</v>
          </cell>
          <cell r="AH200">
            <v>374620</v>
          </cell>
          <cell r="AI200">
            <v>0</v>
          </cell>
          <cell r="AJ200">
            <v>0</v>
          </cell>
          <cell r="AK200">
            <v>0</v>
          </cell>
          <cell r="AL200">
            <v>2110836</v>
          </cell>
          <cell r="AM200">
            <v>0</v>
          </cell>
          <cell r="AN200">
            <v>0</v>
          </cell>
          <cell r="AO200" t="b">
            <v>0</v>
          </cell>
          <cell r="AP200">
            <v>0</v>
          </cell>
          <cell r="AQ200">
            <v>0</v>
          </cell>
          <cell r="AR200">
            <v>3500000</v>
          </cell>
          <cell r="AS200">
            <v>0</v>
          </cell>
          <cell r="AT200">
            <v>0</v>
          </cell>
          <cell r="AU200">
            <v>168579</v>
          </cell>
          <cell r="AV200">
            <v>24975</v>
          </cell>
          <cell r="AW200">
            <v>8982416</v>
          </cell>
          <cell r="AX200">
            <v>628769</v>
          </cell>
          <cell r="AY200">
            <v>0</v>
          </cell>
          <cell r="AZ200">
            <v>138900</v>
          </cell>
          <cell r="BA200">
            <v>8021193</v>
          </cell>
          <cell r="BB200">
            <v>926000</v>
          </cell>
          <cell r="BC200">
            <v>1.7</v>
          </cell>
          <cell r="BD200">
            <v>648200</v>
          </cell>
          <cell r="BE200">
            <v>1574200</v>
          </cell>
          <cell r="BF200">
            <v>6446993</v>
          </cell>
          <cell r="BG200">
            <v>1799737</v>
          </cell>
          <cell r="BH200">
            <v>6360356</v>
          </cell>
          <cell r="BI200">
            <v>0</v>
          </cell>
          <cell r="BJ200">
            <v>0</v>
          </cell>
          <cell r="BK200">
            <v>249747</v>
          </cell>
          <cell r="BL200">
            <v>0</v>
          </cell>
          <cell r="BM200">
            <v>6085634</v>
          </cell>
          <cell r="BN200" t="b">
            <v>1</v>
          </cell>
          <cell r="BO200">
            <v>24975</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F200">
            <v>0</v>
          </cell>
          <cell r="CG200">
            <v>0</v>
          </cell>
          <cell r="CH200" t="str">
            <v>DECEMBRIE</v>
          </cell>
          <cell r="CI200" t="str">
            <v>IA</v>
          </cell>
          <cell r="CJ200">
            <v>0</v>
          </cell>
          <cell r="CK200" t="b">
            <v>0</v>
          </cell>
          <cell r="CL200">
            <v>0</v>
          </cell>
          <cell r="CM200">
            <v>0</v>
          </cell>
          <cell r="CN200">
            <v>0</v>
          </cell>
          <cell r="CO200">
            <v>0</v>
          </cell>
          <cell r="CP200" t="str">
            <v>N</v>
          </cell>
          <cell r="CQ200" t="str">
            <v>N</v>
          </cell>
          <cell r="CR200" t="b">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cell r="DH200">
            <v>0</v>
          </cell>
          <cell r="DI200">
            <v>0</v>
          </cell>
          <cell r="DJ200">
            <v>0</v>
          </cell>
          <cell r="DK200">
            <v>0</v>
          </cell>
          <cell r="DL200">
            <v>0</v>
          </cell>
          <cell r="DM200">
            <v>0</v>
          </cell>
          <cell r="DN200" t="b">
            <v>0</v>
          </cell>
          <cell r="DO200" t="b">
            <v>0</v>
          </cell>
          <cell r="DP200" t="b">
            <v>0</v>
          </cell>
          <cell r="DQ200" t="b">
            <v>0</v>
          </cell>
          <cell r="DR200">
            <v>0</v>
          </cell>
          <cell r="DS200">
            <v>0</v>
          </cell>
          <cell r="DT200">
            <v>0</v>
          </cell>
          <cell r="DU200">
            <v>0</v>
          </cell>
          <cell r="DV200">
            <v>0</v>
          </cell>
          <cell r="DW200">
            <v>0</v>
          </cell>
          <cell r="DX200">
            <v>0</v>
          </cell>
          <cell r="DY200">
            <v>0</v>
          </cell>
          <cell r="DZ200">
            <v>0</v>
          </cell>
          <cell r="EA200">
            <v>0</v>
          </cell>
          <cell r="EB200">
            <v>0</v>
          </cell>
          <cell r="EC200">
            <v>0</v>
          </cell>
          <cell r="ED200">
            <v>0</v>
          </cell>
          <cell r="EE200">
            <v>0</v>
          </cell>
          <cell r="EF200">
            <v>0</v>
          </cell>
          <cell r="EG200">
            <v>0</v>
          </cell>
          <cell r="EH200">
            <v>0</v>
          </cell>
          <cell r="EI200">
            <v>0</v>
          </cell>
          <cell r="EJ200">
            <v>0</v>
          </cell>
          <cell r="EK200">
            <v>0</v>
          </cell>
          <cell r="EL200">
            <v>0</v>
          </cell>
          <cell r="EM200">
            <v>0</v>
          </cell>
          <cell r="EN200">
            <v>0</v>
          </cell>
          <cell r="EO200">
            <v>0</v>
          </cell>
          <cell r="EP200">
            <v>0</v>
          </cell>
          <cell r="EQ200">
            <v>0</v>
          </cell>
          <cell r="ER200">
            <v>0</v>
          </cell>
          <cell r="ES200" t="b">
            <v>0</v>
          </cell>
          <cell r="ET200">
            <v>0</v>
          </cell>
          <cell r="EU200">
            <v>0</v>
          </cell>
          <cell r="EV200">
            <v>0</v>
          </cell>
        </row>
        <row r="201">
          <cell r="A201">
            <v>264</v>
          </cell>
          <cell r="B201" t="str">
            <v>1760916022801</v>
          </cell>
          <cell r="C201" t="str">
            <v>ESTE</v>
          </cell>
          <cell r="D201" t="str">
            <v>PASCUT CIPRIAN-GHEORGHE</v>
          </cell>
          <cell r="E201" t="str">
            <v>PASCUT</v>
          </cell>
          <cell r="F201" t="str">
            <v>CIPRIAN-GHEORGHE</v>
          </cell>
          <cell r="G201" t="str">
            <v>inspector</v>
          </cell>
          <cell r="H201">
            <v>0</v>
          </cell>
          <cell r="I201">
            <v>2547000</v>
          </cell>
          <cell r="J201">
            <v>2547000</v>
          </cell>
          <cell r="K201">
            <v>2547000</v>
          </cell>
          <cell r="L201">
            <v>0</v>
          </cell>
          <cell r="M201">
            <v>0</v>
          </cell>
          <cell r="N201">
            <v>0</v>
          </cell>
          <cell r="O201">
            <v>0</v>
          </cell>
          <cell r="P201">
            <v>0</v>
          </cell>
          <cell r="Q201">
            <v>144</v>
          </cell>
          <cell r="R201">
            <v>144</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15</v>
          </cell>
          <cell r="AG201">
            <v>382050</v>
          </cell>
          <cell r="AH201">
            <v>382050</v>
          </cell>
          <cell r="AI201">
            <v>0</v>
          </cell>
          <cell r="AJ201">
            <v>0</v>
          </cell>
          <cell r="AK201">
            <v>0</v>
          </cell>
          <cell r="AL201">
            <v>2150974</v>
          </cell>
          <cell r="AM201">
            <v>0</v>
          </cell>
          <cell r="AN201">
            <v>0</v>
          </cell>
          <cell r="AO201" t="b">
            <v>0</v>
          </cell>
          <cell r="AP201">
            <v>0</v>
          </cell>
          <cell r="AQ201">
            <v>0</v>
          </cell>
          <cell r="AR201">
            <v>3500000</v>
          </cell>
          <cell r="AS201">
            <v>0</v>
          </cell>
          <cell r="AT201">
            <v>0</v>
          </cell>
          <cell r="AU201">
            <v>146452</v>
          </cell>
          <cell r="AV201">
            <v>25470</v>
          </cell>
          <cell r="AW201">
            <v>8580024</v>
          </cell>
          <cell r="AX201">
            <v>600602</v>
          </cell>
          <cell r="AY201">
            <v>0</v>
          </cell>
          <cell r="AZ201">
            <v>138900</v>
          </cell>
          <cell r="BA201">
            <v>7668600</v>
          </cell>
          <cell r="BB201">
            <v>926000</v>
          </cell>
          <cell r="BC201">
            <v>1</v>
          </cell>
          <cell r="BD201">
            <v>0</v>
          </cell>
          <cell r="BE201">
            <v>926000</v>
          </cell>
          <cell r="BF201">
            <v>6742600</v>
          </cell>
          <cell r="BG201">
            <v>1917980</v>
          </cell>
          <cell r="BH201">
            <v>5889520</v>
          </cell>
          <cell r="BI201">
            <v>0</v>
          </cell>
          <cell r="BJ201">
            <v>0</v>
          </cell>
          <cell r="BK201">
            <v>254700</v>
          </cell>
          <cell r="BL201">
            <v>0</v>
          </cell>
          <cell r="BM201">
            <v>5609350</v>
          </cell>
          <cell r="BN201" t="b">
            <v>1</v>
          </cell>
          <cell r="BO201">
            <v>25470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F201">
            <v>0</v>
          </cell>
          <cell r="CG201">
            <v>0</v>
          </cell>
          <cell r="CH201" t="str">
            <v>DECEMBRIE</v>
          </cell>
          <cell r="CI201" t="str">
            <v>IA</v>
          </cell>
          <cell r="CJ201">
            <v>0</v>
          </cell>
          <cell r="CK201" t="b">
            <v>0</v>
          </cell>
          <cell r="CL201">
            <v>0</v>
          </cell>
          <cell r="CM201">
            <v>0</v>
          </cell>
          <cell r="CN201">
            <v>0</v>
          </cell>
          <cell r="CO201">
            <v>0</v>
          </cell>
          <cell r="CP201" t="str">
            <v>N</v>
          </cell>
          <cell r="CQ201" t="str">
            <v>N</v>
          </cell>
          <cell r="CR201" t="b">
            <v>0</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cell r="DJ201">
            <v>0</v>
          </cell>
          <cell r="DK201">
            <v>0</v>
          </cell>
          <cell r="DL201">
            <v>0</v>
          </cell>
          <cell r="DM201">
            <v>0</v>
          </cell>
          <cell r="DN201" t="b">
            <v>0</v>
          </cell>
          <cell r="DO201" t="b">
            <v>0</v>
          </cell>
          <cell r="DP201" t="b">
            <v>0</v>
          </cell>
          <cell r="DQ201" t="b">
            <v>0</v>
          </cell>
          <cell r="DR201">
            <v>0</v>
          </cell>
          <cell r="DS201">
            <v>0</v>
          </cell>
          <cell r="DT201">
            <v>0</v>
          </cell>
          <cell r="DU201">
            <v>0</v>
          </cell>
          <cell r="DV201">
            <v>0</v>
          </cell>
          <cell r="DW201">
            <v>0</v>
          </cell>
          <cell r="DX201">
            <v>0</v>
          </cell>
          <cell r="DY201">
            <v>0</v>
          </cell>
          <cell r="DZ201">
            <v>0</v>
          </cell>
          <cell r="EA201">
            <v>0</v>
          </cell>
          <cell r="EB201">
            <v>0</v>
          </cell>
          <cell r="EC201">
            <v>0</v>
          </cell>
          <cell r="ED201">
            <v>0</v>
          </cell>
          <cell r="EE201">
            <v>0</v>
          </cell>
          <cell r="EF201">
            <v>0</v>
          </cell>
          <cell r="EG201">
            <v>0</v>
          </cell>
          <cell r="EH201">
            <v>0</v>
          </cell>
          <cell r="EI201">
            <v>0</v>
          </cell>
          <cell r="EJ201">
            <v>0</v>
          </cell>
          <cell r="EK201">
            <v>0</v>
          </cell>
          <cell r="EL201">
            <v>0</v>
          </cell>
          <cell r="EM201">
            <v>0</v>
          </cell>
          <cell r="EN201">
            <v>0</v>
          </cell>
          <cell r="EO201">
            <v>0</v>
          </cell>
          <cell r="EP201">
            <v>0</v>
          </cell>
          <cell r="EQ201">
            <v>0</v>
          </cell>
          <cell r="ER201">
            <v>0</v>
          </cell>
          <cell r="ES201" t="b">
            <v>0</v>
          </cell>
          <cell r="ET201">
            <v>0</v>
          </cell>
          <cell r="EU201">
            <v>0</v>
          </cell>
          <cell r="EV201">
            <v>0</v>
          </cell>
        </row>
        <row r="202">
          <cell r="A202">
            <v>265</v>
          </cell>
          <cell r="B202" t="str">
            <v>2650814020046</v>
          </cell>
          <cell r="C202" t="str">
            <v>ESTE</v>
          </cell>
          <cell r="D202" t="str">
            <v>TAMAS NADINA</v>
          </cell>
          <cell r="E202" t="str">
            <v>TAMAS</v>
          </cell>
          <cell r="F202" t="str">
            <v>NADINA</v>
          </cell>
          <cell r="G202" t="str">
            <v>inspector</v>
          </cell>
          <cell r="H202">
            <v>0</v>
          </cell>
          <cell r="I202">
            <v>2150733</v>
          </cell>
          <cell r="J202">
            <v>2150733</v>
          </cell>
          <cell r="K202">
            <v>2150733</v>
          </cell>
          <cell r="L202">
            <v>0</v>
          </cell>
          <cell r="M202">
            <v>0</v>
          </cell>
          <cell r="N202">
            <v>0</v>
          </cell>
          <cell r="O202">
            <v>0</v>
          </cell>
          <cell r="P202">
            <v>0</v>
          </cell>
          <cell r="Q202">
            <v>144</v>
          </cell>
          <cell r="R202">
            <v>144</v>
          </cell>
          <cell r="S202">
            <v>0</v>
          </cell>
          <cell r="T202">
            <v>0</v>
          </cell>
          <cell r="U202">
            <v>0</v>
          </cell>
          <cell r="V202">
            <v>0</v>
          </cell>
          <cell r="W202">
            <v>0</v>
          </cell>
          <cell r="X202">
            <v>0</v>
          </cell>
          <cell r="Y202">
            <v>0</v>
          </cell>
          <cell r="Z202">
            <v>20</v>
          </cell>
          <cell r="AA202">
            <v>430147</v>
          </cell>
          <cell r="AB202">
            <v>430147</v>
          </cell>
          <cell r="AC202">
            <v>0</v>
          </cell>
          <cell r="AD202">
            <v>0</v>
          </cell>
          <cell r="AE202">
            <v>0</v>
          </cell>
          <cell r="AF202">
            <v>15</v>
          </cell>
          <cell r="AG202">
            <v>322610</v>
          </cell>
          <cell r="AH202">
            <v>322610</v>
          </cell>
          <cell r="AI202">
            <v>0</v>
          </cell>
          <cell r="AJ202">
            <v>0</v>
          </cell>
          <cell r="AK202">
            <v>0</v>
          </cell>
          <cell r="AL202">
            <v>1803746</v>
          </cell>
          <cell r="AM202">
            <v>0</v>
          </cell>
          <cell r="AN202">
            <v>0</v>
          </cell>
          <cell r="AO202" t="b">
            <v>0</v>
          </cell>
          <cell r="AP202">
            <v>0</v>
          </cell>
          <cell r="AQ202">
            <v>0</v>
          </cell>
          <cell r="AR202">
            <v>3500000</v>
          </cell>
          <cell r="AS202">
            <v>0</v>
          </cell>
          <cell r="AT202">
            <v>0</v>
          </cell>
          <cell r="AU202">
            <v>145174</v>
          </cell>
          <cell r="AV202">
            <v>21507</v>
          </cell>
          <cell r="AW202">
            <v>8207236</v>
          </cell>
          <cell r="AX202">
            <v>574507</v>
          </cell>
          <cell r="AY202">
            <v>0</v>
          </cell>
          <cell r="AZ202">
            <v>138900</v>
          </cell>
          <cell r="BA202">
            <v>7327148</v>
          </cell>
          <cell r="BB202">
            <v>926000</v>
          </cell>
          <cell r="BC202">
            <v>1.35</v>
          </cell>
          <cell r="BD202">
            <v>324100</v>
          </cell>
          <cell r="BE202">
            <v>1250100</v>
          </cell>
          <cell r="BF202">
            <v>6077048</v>
          </cell>
          <cell r="BG202">
            <v>1651759</v>
          </cell>
          <cell r="BH202">
            <v>5814289</v>
          </cell>
          <cell r="BI202">
            <v>0</v>
          </cell>
          <cell r="BJ202">
            <v>0</v>
          </cell>
          <cell r="BK202">
            <v>215073</v>
          </cell>
          <cell r="BL202">
            <v>0</v>
          </cell>
          <cell r="BM202">
            <v>5577709</v>
          </cell>
          <cell r="BN202" t="b">
            <v>1</v>
          </cell>
          <cell r="BO202">
            <v>21507</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F202">
            <v>0</v>
          </cell>
          <cell r="CG202">
            <v>0</v>
          </cell>
          <cell r="CH202" t="str">
            <v>DECEMBRIE</v>
          </cell>
          <cell r="CI202" t="str">
            <v>IA</v>
          </cell>
          <cell r="CJ202">
            <v>0</v>
          </cell>
          <cell r="CK202" t="b">
            <v>0</v>
          </cell>
          <cell r="CL202">
            <v>0</v>
          </cell>
          <cell r="CM202">
            <v>0</v>
          </cell>
          <cell r="CN202">
            <v>0</v>
          </cell>
          <cell r="CO202">
            <v>0</v>
          </cell>
          <cell r="CP202" t="str">
            <v>N</v>
          </cell>
          <cell r="CQ202" t="str">
            <v>N</v>
          </cell>
          <cell r="CR202" t="b">
            <v>0</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J202">
            <v>0</v>
          </cell>
          <cell r="DK202">
            <v>0</v>
          </cell>
          <cell r="DL202">
            <v>0</v>
          </cell>
          <cell r="DM202">
            <v>0</v>
          </cell>
          <cell r="DN202" t="b">
            <v>0</v>
          </cell>
          <cell r="DO202" t="b">
            <v>0</v>
          </cell>
          <cell r="DP202" t="b">
            <v>0</v>
          </cell>
          <cell r="DQ202" t="b">
            <v>0</v>
          </cell>
          <cell r="DR202">
            <v>0</v>
          </cell>
          <cell r="DS202">
            <v>0</v>
          </cell>
          <cell r="DT202">
            <v>0</v>
          </cell>
          <cell r="DU202">
            <v>0</v>
          </cell>
          <cell r="DV202">
            <v>0</v>
          </cell>
          <cell r="DW202">
            <v>0</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t="b">
            <v>0</v>
          </cell>
          <cell r="ET202">
            <v>0</v>
          </cell>
          <cell r="EU202">
            <v>0</v>
          </cell>
          <cell r="EV202">
            <v>0</v>
          </cell>
        </row>
        <row r="203">
          <cell r="A203">
            <v>266</v>
          </cell>
          <cell r="B203" t="str">
            <v>1670328020030</v>
          </cell>
          <cell r="C203" t="str">
            <v>ESTE</v>
          </cell>
          <cell r="D203" t="str">
            <v>TIULEA TIBERIU</v>
          </cell>
          <cell r="E203" t="str">
            <v>TIULEA</v>
          </cell>
          <cell r="F203" t="str">
            <v>TIBERIU</v>
          </cell>
          <cell r="G203" t="str">
            <v>inspector</v>
          </cell>
          <cell r="H203">
            <v>0</v>
          </cell>
          <cell r="I203">
            <v>2547000</v>
          </cell>
          <cell r="J203">
            <v>2547000</v>
          </cell>
          <cell r="K203">
            <v>2547000</v>
          </cell>
          <cell r="L203">
            <v>0</v>
          </cell>
          <cell r="M203">
            <v>0</v>
          </cell>
          <cell r="N203">
            <v>0</v>
          </cell>
          <cell r="O203">
            <v>0</v>
          </cell>
          <cell r="P203">
            <v>0</v>
          </cell>
          <cell r="Q203">
            <v>144</v>
          </cell>
          <cell r="R203">
            <v>144</v>
          </cell>
          <cell r="S203">
            <v>0</v>
          </cell>
          <cell r="T203">
            <v>0</v>
          </cell>
          <cell r="U203">
            <v>0</v>
          </cell>
          <cell r="V203">
            <v>0</v>
          </cell>
          <cell r="W203">
            <v>0</v>
          </cell>
          <cell r="X203">
            <v>0</v>
          </cell>
          <cell r="Y203">
            <v>0</v>
          </cell>
          <cell r="Z203">
            <v>15</v>
          </cell>
          <cell r="AA203">
            <v>382050</v>
          </cell>
          <cell r="AB203">
            <v>382050</v>
          </cell>
          <cell r="AC203">
            <v>0</v>
          </cell>
          <cell r="AD203">
            <v>0</v>
          </cell>
          <cell r="AE203">
            <v>0</v>
          </cell>
          <cell r="AF203">
            <v>15</v>
          </cell>
          <cell r="AG203">
            <v>382050</v>
          </cell>
          <cell r="AH203">
            <v>382050</v>
          </cell>
          <cell r="AI203">
            <v>0</v>
          </cell>
          <cell r="AJ203">
            <v>0</v>
          </cell>
          <cell r="AK203">
            <v>0</v>
          </cell>
          <cell r="AL203">
            <v>2150974</v>
          </cell>
          <cell r="AM203">
            <v>0</v>
          </cell>
          <cell r="AN203">
            <v>0</v>
          </cell>
          <cell r="AO203" t="b">
            <v>0</v>
          </cell>
          <cell r="AP203">
            <v>0</v>
          </cell>
          <cell r="AQ203">
            <v>0</v>
          </cell>
          <cell r="AR203">
            <v>3500000</v>
          </cell>
          <cell r="AS203">
            <v>0</v>
          </cell>
          <cell r="AT203">
            <v>0</v>
          </cell>
          <cell r="AU203">
            <v>165555</v>
          </cell>
          <cell r="AV203">
            <v>25470</v>
          </cell>
          <cell r="AW203">
            <v>8962074</v>
          </cell>
          <cell r="AX203">
            <v>627345</v>
          </cell>
          <cell r="AY203">
            <v>0</v>
          </cell>
          <cell r="AZ203">
            <v>138900</v>
          </cell>
          <cell r="BA203">
            <v>8004804</v>
          </cell>
          <cell r="BB203">
            <v>926000</v>
          </cell>
          <cell r="BC203">
            <v>1</v>
          </cell>
          <cell r="BD203">
            <v>0</v>
          </cell>
          <cell r="BE203">
            <v>926000</v>
          </cell>
          <cell r="BF203">
            <v>7078804</v>
          </cell>
          <cell r="BG203">
            <v>2052462</v>
          </cell>
          <cell r="BH203">
            <v>6091242</v>
          </cell>
          <cell r="BI203">
            <v>0</v>
          </cell>
          <cell r="BJ203">
            <v>0</v>
          </cell>
          <cell r="BK203">
            <v>254700</v>
          </cell>
          <cell r="BL203">
            <v>0</v>
          </cell>
          <cell r="BM203">
            <v>5811072</v>
          </cell>
          <cell r="BN203" t="b">
            <v>1</v>
          </cell>
          <cell r="BO203">
            <v>25470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F203">
            <v>0</v>
          </cell>
          <cell r="CG203">
            <v>0</v>
          </cell>
          <cell r="CH203" t="str">
            <v>DECEMBRIE</v>
          </cell>
          <cell r="CI203" t="str">
            <v>IA</v>
          </cell>
          <cell r="CJ203">
            <v>0</v>
          </cell>
          <cell r="CK203" t="b">
            <v>0</v>
          </cell>
          <cell r="CL203">
            <v>0</v>
          </cell>
          <cell r="CM203">
            <v>0</v>
          </cell>
          <cell r="CN203">
            <v>0</v>
          </cell>
          <cell r="CO203">
            <v>0</v>
          </cell>
          <cell r="CP203" t="str">
            <v>N</v>
          </cell>
          <cell r="CQ203" t="str">
            <v>N</v>
          </cell>
          <cell r="CR203" t="b">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t="b">
            <v>0</v>
          </cell>
          <cell r="DO203" t="b">
            <v>0</v>
          </cell>
          <cell r="DP203" t="b">
            <v>0</v>
          </cell>
          <cell r="DQ203" t="b">
            <v>0</v>
          </cell>
          <cell r="DR203">
            <v>0</v>
          </cell>
          <cell r="DS203">
            <v>0</v>
          </cell>
          <cell r="DT203">
            <v>0</v>
          </cell>
          <cell r="DU203">
            <v>0</v>
          </cell>
          <cell r="DV203">
            <v>0</v>
          </cell>
          <cell r="DW203">
            <v>0</v>
          </cell>
          <cell r="DX203">
            <v>0</v>
          </cell>
          <cell r="DY203">
            <v>0</v>
          </cell>
          <cell r="DZ203">
            <v>0</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t="b">
            <v>0</v>
          </cell>
          <cell r="ET203">
            <v>0</v>
          </cell>
          <cell r="EU203">
            <v>0</v>
          </cell>
          <cell r="EV203">
            <v>0</v>
          </cell>
        </row>
        <row r="204">
          <cell r="A204">
            <v>267</v>
          </cell>
          <cell r="B204" t="str">
            <v>1660905022805</v>
          </cell>
          <cell r="C204" t="str">
            <v>ESTE</v>
          </cell>
          <cell r="D204" t="str">
            <v>TOMA DORIN-VIRGIL</v>
          </cell>
          <cell r="E204" t="str">
            <v>TOMA</v>
          </cell>
          <cell r="F204" t="str">
            <v>DORIN-VIRGIL</v>
          </cell>
          <cell r="G204" t="str">
            <v>inspector</v>
          </cell>
          <cell r="H204">
            <v>0</v>
          </cell>
          <cell r="I204">
            <v>2547000</v>
          </cell>
          <cell r="J204">
            <v>2547000</v>
          </cell>
          <cell r="K204">
            <v>2547000</v>
          </cell>
          <cell r="L204">
            <v>0</v>
          </cell>
          <cell r="M204">
            <v>0</v>
          </cell>
          <cell r="N204">
            <v>0</v>
          </cell>
          <cell r="O204">
            <v>0</v>
          </cell>
          <cell r="P204">
            <v>0</v>
          </cell>
          <cell r="Q204">
            <v>144</v>
          </cell>
          <cell r="R204">
            <v>144</v>
          </cell>
          <cell r="S204">
            <v>0</v>
          </cell>
          <cell r="T204">
            <v>0</v>
          </cell>
          <cell r="U204">
            <v>0</v>
          </cell>
          <cell r="V204">
            <v>0</v>
          </cell>
          <cell r="W204">
            <v>0</v>
          </cell>
          <cell r="X204">
            <v>0</v>
          </cell>
          <cell r="Y204">
            <v>0</v>
          </cell>
          <cell r="Z204">
            <v>10</v>
          </cell>
          <cell r="AA204">
            <v>254700</v>
          </cell>
          <cell r="AB204">
            <v>254700</v>
          </cell>
          <cell r="AC204">
            <v>0</v>
          </cell>
          <cell r="AD204">
            <v>0</v>
          </cell>
          <cell r="AE204">
            <v>0</v>
          </cell>
          <cell r="AF204">
            <v>15</v>
          </cell>
          <cell r="AG204">
            <v>382050</v>
          </cell>
          <cell r="AH204">
            <v>382050</v>
          </cell>
          <cell r="AI204">
            <v>0</v>
          </cell>
          <cell r="AJ204">
            <v>0</v>
          </cell>
          <cell r="AK204">
            <v>0</v>
          </cell>
          <cell r="AL204">
            <v>2150974</v>
          </cell>
          <cell r="AM204">
            <v>0</v>
          </cell>
          <cell r="AN204">
            <v>0</v>
          </cell>
          <cell r="AO204" t="b">
            <v>0</v>
          </cell>
          <cell r="AP204">
            <v>0</v>
          </cell>
          <cell r="AQ204">
            <v>0</v>
          </cell>
          <cell r="AR204">
            <v>3500000</v>
          </cell>
          <cell r="AS204">
            <v>0</v>
          </cell>
          <cell r="AT204">
            <v>0</v>
          </cell>
          <cell r="AU204">
            <v>159188</v>
          </cell>
          <cell r="AV204">
            <v>25470</v>
          </cell>
          <cell r="AW204">
            <v>8834724</v>
          </cell>
          <cell r="AX204">
            <v>618431</v>
          </cell>
          <cell r="AY204">
            <v>0</v>
          </cell>
          <cell r="AZ204">
            <v>138900</v>
          </cell>
          <cell r="BA204">
            <v>7892735</v>
          </cell>
          <cell r="BB204">
            <v>926000</v>
          </cell>
          <cell r="BC204">
            <v>1.35</v>
          </cell>
          <cell r="BD204">
            <v>324100</v>
          </cell>
          <cell r="BE204">
            <v>1250100</v>
          </cell>
          <cell r="BF204">
            <v>6642635</v>
          </cell>
          <cell r="BG204">
            <v>1877994</v>
          </cell>
          <cell r="BH204">
            <v>6153641</v>
          </cell>
          <cell r="BI204">
            <v>0</v>
          </cell>
          <cell r="BJ204">
            <v>0</v>
          </cell>
          <cell r="BK204">
            <v>254700</v>
          </cell>
          <cell r="BL204">
            <v>0</v>
          </cell>
          <cell r="BM204">
            <v>5873471</v>
          </cell>
          <cell r="BN204" t="b">
            <v>1</v>
          </cell>
          <cell r="BO204">
            <v>25470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F204">
            <v>0</v>
          </cell>
          <cell r="CG204">
            <v>0</v>
          </cell>
          <cell r="CH204" t="str">
            <v>DECEMBRIE</v>
          </cell>
          <cell r="CI204" t="str">
            <v>IA</v>
          </cell>
          <cell r="CJ204">
            <v>0</v>
          </cell>
          <cell r="CK204" t="b">
            <v>0</v>
          </cell>
          <cell r="CL204">
            <v>0</v>
          </cell>
          <cell r="CM204">
            <v>0</v>
          </cell>
          <cell r="CN204">
            <v>0</v>
          </cell>
          <cell r="CO204">
            <v>0</v>
          </cell>
          <cell r="CP204" t="str">
            <v>N</v>
          </cell>
          <cell r="CQ204" t="str">
            <v>N</v>
          </cell>
          <cell r="CR204" t="b">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t="b">
            <v>0</v>
          </cell>
          <cell r="DO204" t="b">
            <v>0</v>
          </cell>
          <cell r="DP204" t="b">
            <v>0</v>
          </cell>
          <cell r="DQ204" t="b">
            <v>0</v>
          </cell>
          <cell r="DR204">
            <v>0</v>
          </cell>
          <cell r="DS204">
            <v>0</v>
          </cell>
          <cell r="DT204">
            <v>0</v>
          </cell>
          <cell r="DU204">
            <v>0</v>
          </cell>
          <cell r="DV204">
            <v>0</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t="b">
            <v>0</v>
          </cell>
          <cell r="ET204">
            <v>0</v>
          </cell>
          <cell r="EU204">
            <v>0</v>
          </cell>
          <cell r="EV204">
            <v>0</v>
          </cell>
        </row>
        <row r="205">
          <cell r="A205">
            <v>268</v>
          </cell>
          <cell r="B205" t="str">
            <v>2740902020020</v>
          </cell>
          <cell r="C205" t="str">
            <v>ESTE</v>
          </cell>
          <cell r="D205" t="str">
            <v>TULCAN DANIELA</v>
          </cell>
          <cell r="E205" t="str">
            <v>TULCAN</v>
          </cell>
          <cell r="F205" t="str">
            <v>DANIELA</v>
          </cell>
          <cell r="G205" t="str">
            <v>inspector</v>
          </cell>
          <cell r="H205">
            <v>0</v>
          </cell>
          <cell r="I205">
            <v>2150733</v>
          </cell>
          <cell r="J205">
            <v>2150733</v>
          </cell>
          <cell r="K205">
            <v>2150733</v>
          </cell>
          <cell r="L205">
            <v>0</v>
          </cell>
          <cell r="M205">
            <v>0</v>
          </cell>
          <cell r="N205">
            <v>0</v>
          </cell>
          <cell r="O205">
            <v>0</v>
          </cell>
          <cell r="P205">
            <v>0</v>
          </cell>
          <cell r="Q205">
            <v>144</v>
          </cell>
          <cell r="R205">
            <v>144</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15</v>
          </cell>
          <cell r="AG205">
            <v>322610</v>
          </cell>
          <cell r="AH205">
            <v>322610</v>
          </cell>
          <cell r="AI205">
            <v>0</v>
          </cell>
          <cell r="AJ205">
            <v>0</v>
          </cell>
          <cell r="AK205">
            <v>0</v>
          </cell>
          <cell r="AL205">
            <v>1814194</v>
          </cell>
          <cell r="AM205">
            <v>0</v>
          </cell>
          <cell r="AN205">
            <v>0</v>
          </cell>
          <cell r="AO205" t="b">
            <v>0</v>
          </cell>
          <cell r="AP205">
            <v>0</v>
          </cell>
          <cell r="AQ205">
            <v>0</v>
          </cell>
          <cell r="AR205">
            <v>3500000</v>
          </cell>
          <cell r="AS205">
            <v>0</v>
          </cell>
          <cell r="AT205">
            <v>0</v>
          </cell>
          <cell r="AU205">
            <v>123667</v>
          </cell>
          <cell r="AV205">
            <v>21507</v>
          </cell>
          <cell r="AW205">
            <v>7787537</v>
          </cell>
          <cell r="AX205">
            <v>545128</v>
          </cell>
          <cell r="AY205">
            <v>0</v>
          </cell>
          <cell r="AZ205">
            <v>138900</v>
          </cell>
          <cell r="BA205">
            <v>6958335</v>
          </cell>
          <cell r="BB205">
            <v>926000</v>
          </cell>
          <cell r="BC205">
            <v>1</v>
          </cell>
          <cell r="BD205">
            <v>0</v>
          </cell>
          <cell r="BE205">
            <v>926000</v>
          </cell>
          <cell r="BF205">
            <v>6032335</v>
          </cell>
          <cell r="BG205">
            <v>1633874</v>
          </cell>
          <cell r="BH205">
            <v>5463361</v>
          </cell>
          <cell r="BI205">
            <v>0</v>
          </cell>
          <cell r="BJ205">
            <v>0</v>
          </cell>
          <cell r="BK205">
            <v>215073</v>
          </cell>
          <cell r="BL205">
            <v>0</v>
          </cell>
          <cell r="BM205">
            <v>5248288</v>
          </cell>
          <cell r="BN205" t="b">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F205">
            <v>0</v>
          </cell>
          <cell r="CG205">
            <v>0</v>
          </cell>
          <cell r="CH205" t="str">
            <v>DECEMBRIE</v>
          </cell>
          <cell r="CI205" t="str">
            <v>IA</v>
          </cell>
          <cell r="CJ205">
            <v>0</v>
          </cell>
          <cell r="CK205" t="b">
            <v>0</v>
          </cell>
          <cell r="CL205">
            <v>0</v>
          </cell>
          <cell r="CM205">
            <v>0</v>
          </cell>
          <cell r="CN205">
            <v>0</v>
          </cell>
          <cell r="CO205">
            <v>0</v>
          </cell>
          <cell r="CP205" t="str">
            <v>N</v>
          </cell>
          <cell r="CQ205" t="str">
            <v>N</v>
          </cell>
          <cell r="CR205" t="b">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v>0</v>
          </cell>
          <cell r="DN205" t="b">
            <v>0</v>
          </cell>
          <cell r="DO205" t="b">
            <v>0</v>
          </cell>
          <cell r="DP205" t="b">
            <v>0</v>
          </cell>
          <cell r="DQ205" t="b">
            <v>0</v>
          </cell>
          <cell r="DR205">
            <v>0</v>
          </cell>
          <cell r="DS205">
            <v>0</v>
          </cell>
          <cell r="DT205">
            <v>0</v>
          </cell>
          <cell r="DU205">
            <v>0</v>
          </cell>
          <cell r="DV205">
            <v>0</v>
          </cell>
          <cell r="DW205">
            <v>0</v>
          </cell>
          <cell r="DX205">
            <v>0</v>
          </cell>
          <cell r="DY205">
            <v>0</v>
          </cell>
          <cell r="DZ205">
            <v>0</v>
          </cell>
          <cell r="EA205">
            <v>0</v>
          </cell>
          <cell r="EB205">
            <v>0</v>
          </cell>
          <cell r="EC205">
            <v>0</v>
          </cell>
          <cell r="ED205">
            <v>0</v>
          </cell>
          <cell r="EE205">
            <v>0</v>
          </cell>
          <cell r="EF205">
            <v>0</v>
          </cell>
          <cell r="EG205">
            <v>0</v>
          </cell>
          <cell r="EH205">
            <v>0</v>
          </cell>
          <cell r="EI205">
            <v>0</v>
          </cell>
          <cell r="EJ205">
            <v>0</v>
          </cell>
          <cell r="EK205">
            <v>0</v>
          </cell>
          <cell r="EL205">
            <v>0</v>
          </cell>
          <cell r="EM205">
            <v>0</v>
          </cell>
          <cell r="EN205">
            <v>0</v>
          </cell>
          <cell r="EO205">
            <v>0</v>
          </cell>
          <cell r="EP205">
            <v>0</v>
          </cell>
          <cell r="EQ205">
            <v>0</v>
          </cell>
          <cell r="ER205">
            <v>0</v>
          </cell>
          <cell r="ES205" t="b">
            <v>0</v>
          </cell>
          <cell r="ET205">
            <v>0</v>
          </cell>
          <cell r="EU205">
            <v>0</v>
          </cell>
          <cell r="EV205">
            <v>0</v>
          </cell>
        </row>
        <row r="206">
          <cell r="A206">
            <v>269</v>
          </cell>
          <cell r="B206" t="str">
            <v>2781126020043</v>
          </cell>
          <cell r="C206" t="str">
            <v>ESTE</v>
          </cell>
          <cell r="D206" t="str">
            <v>MARIS ALINA</v>
          </cell>
          <cell r="E206" t="str">
            <v>MARIS</v>
          </cell>
          <cell r="F206" t="str">
            <v>ALINA</v>
          </cell>
          <cell r="G206" t="str">
            <v>referent</v>
          </cell>
          <cell r="H206">
            <v>0</v>
          </cell>
          <cell r="I206">
            <v>2330800</v>
          </cell>
          <cell r="J206">
            <v>2330800</v>
          </cell>
          <cell r="K206">
            <v>2330800</v>
          </cell>
          <cell r="L206">
            <v>0</v>
          </cell>
          <cell r="M206">
            <v>0</v>
          </cell>
          <cell r="N206">
            <v>0</v>
          </cell>
          <cell r="O206">
            <v>0</v>
          </cell>
          <cell r="P206">
            <v>0</v>
          </cell>
          <cell r="Q206">
            <v>144</v>
          </cell>
          <cell r="R206">
            <v>144</v>
          </cell>
          <cell r="S206">
            <v>0</v>
          </cell>
          <cell r="T206">
            <v>0</v>
          </cell>
          <cell r="U206">
            <v>0</v>
          </cell>
          <cell r="V206">
            <v>0</v>
          </cell>
          <cell r="W206">
            <v>0</v>
          </cell>
          <cell r="X206">
            <v>0</v>
          </cell>
          <cell r="Y206">
            <v>0</v>
          </cell>
          <cell r="Z206">
            <v>5</v>
          </cell>
          <cell r="AA206">
            <v>116540</v>
          </cell>
          <cell r="AB206">
            <v>116540</v>
          </cell>
          <cell r="AC206">
            <v>0</v>
          </cell>
          <cell r="AD206">
            <v>0</v>
          </cell>
          <cell r="AE206">
            <v>0</v>
          </cell>
          <cell r="AF206">
            <v>0</v>
          </cell>
          <cell r="AG206">
            <v>0</v>
          </cell>
          <cell r="AH206">
            <v>0</v>
          </cell>
          <cell r="AI206">
            <v>0</v>
          </cell>
          <cell r="AJ206">
            <v>0</v>
          </cell>
          <cell r="AK206">
            <v>0</v>
          </cell>
          <cell r="AL206">
            <v>1924139</v>
          </cell>
          <cell r="AM206">
            <v>0</v>
          </cell>
          <cell r="AN206">
            <v>0</v>
          </cell>
          <cell r="AO206" t="b">
            <v>0</v>
          </cell>
          <cell r="AP206">
            <v>0</v>
          </cell>
          <cell r="AQ206">
            <v>0</v>
          </cell>
          <cell r="AR206">
            <v>3500000</v>
          </cell>
          <cell r="AS206">
            <v>0</v>
          </cell>
          <cell r="AT206">
            <v>0</v>
          </cell>
          <cell r="AU206">
            <v>122367</v>
          </cell>
          <cell r="AV206">
            <v>23308</v>
          </cell>
          <cell r="AW206">
            <v>7871479</v>
          </cell>
          <cell r="AX206">
            <v>551004</v>
          </cell>
          <cell r="AY206">
            <v>0</v>
          </cell>
          <cell r="AZ206">
            <v>138900</v>
          </cell>
          <cell r="BA206">
            <v>7035900</v>
          </cell>
          <cell r="BB206">
            <v>926000</v>
          </cell>
          <cell r="BC206">
            <v>1</v>
          </cell>
          <cell r="BD206">
            <v>0</v>
          </cell>
          <cell r="BE206">
            <v>926000</v>
          </cell>
          <cell r="BF206">
            <v>6109900</v>
          </cell>
          <cell r="BG206">
            <v>1664900</v>
          </cell>
          <cell r="BH206">
            <v>5509900</v>
          </cell>
          <cell r="BI206">
            <v>0</v>
          </cell>
          <cell r="BJ206">
            <v>0</v>
          </cell>
          <cell r="BK206">
            <v>0</v>
          </cell>
          <cell r="BL206">
            <v>0</v>
          </cell>
          <cell r="BM206">
            <v>5486592</v>
          </cell>
          <cell r="BN206" t="b">
            <v>1</v>
          </cell>
          <cell r="BO206">
            <v>23308</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F206">
            <v>0</v>
          </cell>
          <cell r="CG206">
            <v>0</v>
          </cell>
          <cell r="CH206" t="str">
            <v>DECEMBRIE</v>
          </cell>
          <cell r="CI206" t="str">
            <v>I</v>
          </cell>
          <cell r="CJ206">
            <v>0</v>
          </cell>
          <cell r="CK206" t="b">
            <v>0</v>
          </cell>
          <cell r="CL206">
            <v>0</v>
          </cell>
          <cell r="CM206">
            <v>0</v>
          </cell>
          <cell r="CN206">
            <v>0</v>
          </cell>
          <cell r="CO206">
            <v>0</v>
          </cell>
          <cell r="CP206" t="str">
            <v>N</v>
          </cell>
          <cell r="CQ206" t="str">
            <v>N</v>
          </cell>
          <cell r="CR206" t="b">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t="b">
            <v>0</v>
          </cell>
          <cell r="DO206" t="b">
            <v>0</v>
          </cell>
          <cell r="DP206" t="b">
            <v>0</v>
          </cell>
          <cell r="DQ206" t="b">
            <v>0</v>
          </cell>
          <cell r="DR206">
            <v>0</v>
          </cell>
          <cell r="DS206">
            <v>0</v>
          </cell>
          <cell r="DT206">
            <v>0</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v>0</v>
          </cell>
          <cell r="ES206" t="b">
            <v>0</v>
          </cell>
          <cell r="ET206">
            <v>0</v>
          </cell>
          <cell r="EU206">
            <v>0</v>
          </cell>
          <cell r="EV206">
            <v>0</v>
          </cell>
        </row>
        <row r="207">
          <cell r="A207">
            <v>270</v>
          </cell>
          <cell r="B207" t="str">
            <v>2700714020101</v>
          </cell>
          <cell r="C207" t="str">
            <v>ESTE</v>
          </cell>
          <cell r="D207" t="str">
            <v>CRISAN ELENA</v>
          </cell>
          <cell r="E207" t="str">
            <v>CRISAN</v>
          </cell>
          <cell r="F207" t="str">
            <v>ELENA</v>
          </cell>
          <cell r="G207" t="str">
            <v>arhivar</v>
          </cell>
          <cell r="H207">
            <v>0</v>
          </cell>
          <cell r="I207">
            <v>1935400</v>
          </cell>
          <cell r="J207">
            <v>1935400</v>
          </cell>
          <cell r="K207">
            <v>1935400</v>
          </cell>
          <cell r="L207">
            <v>0</v>
          </cell>
          <cell r="M207">
            <v>0</v>
          </cell>
          <cell r="N207">
            <v>0</v>
          </cell>
          <cell r="O207">
            <v>0</v>
          </cell>
          <cell r="P207">
            <v>0</v>
          </cell>
          <cell r="Q207">
            <v>144</v>
          </cell>
          <cell r="R207">
            <v>144</v>
          </cell>
          <cell r="S207">
            <v>0</v>
          </cell>
          <cell r="T207">
            <v>0</v>
          </cell>
          <cell r="U207">
            <v>0</v>
          </cell>
          <cell r="V207">
            <v>0</v>
          </cell>
          <cell r="W207">
            <v>0</v>
          </cell>
          <cell r="X207">
            <v>0</v>
          </cell>
          <cell r="Y207">
            <v>0</v>
          </cell>
          <cell r="Z207">
            <v>15</v>
          </cell>
          <cell r="AA207">
            <v>290310</v>
          </cell>
          <cell r="AB207">
            <v>290310</v>
          </cell>
          <cell r="AC207">
            <v>0</v>
          </cell>
          <cell r="AD207">
            <v>0</v>
          </cell>
          <cell r="AE207">
            <v>0</v>
          </cell>
          <cell r="AF207">
            <v>15</v>
          </cell>
          <cell r="AG207">
            <v>290310</v>
          </cell>
          <cell r="AH207">
            <v>290310</v>
          </cell>
          <cell r="AI207">
            <v>0</v>
          </cell>
          <cell r="AJ207">
            <v>0</v>
          </cell>
          <cell r="AK207">
            <v>0</v>
          </cell>
          <cell r="AL207">
            <v>1635285</v>
          </cell>
          <cell r="AM207">
            <v>0</v>
          </cell>
          <cell r="AN207">
            <v>0</v>
          </cell>
          <cell r="AO207" t="b">
            <v>0</v>
          </cell>
          <cell r="AP207">
            <v>0</v>
          </cell>
          <cell r="AQ207">
            <v>0</v>
          </cell>
          <cell r="AR207">
            <v>3500000</v>
          </cell>
          <cell r="AS207">
            <v>0</v>
          </cell>
          <cell r="AT207">
            <v>0</v>
          </cell>
          <cell r="AU207">
            <v>125801</v>
          </cell>
          <cell r="AV207">
            <v>19354</v>
          </cell>
          <cell r="AW207">
            <v>7651305</v>
          </cell>
          <cell r="AX207">
            <v>535591</v>
          </cell>
          <cell r="AY207">
            <v>0</v>
          </cell>
          <cell r="AZ207">
            <v>138900</v>
          </cell>
          <cell r="BA207">
            <v>6831659</v>
          </cell>
          <cell r="BB207">
            <v>926000</v>
          </cell>
          <cell r="BC207">
            <v>1</v>
          </cell>
          <cell r="BD207">
            <v>0</v>
          </cell>
          <cell r="BE207">
            <v>926000</v>
          </cell>
          <cell r="BF207">
            <v>5905659</v>
          </cell>
          <cell r="BG207">
            <v>1583204</v>
          </cell>
          <cell r="BH207">
            <v>5387355</v>
          </cell>
          <cell r="BI207">
            <v>0</v>
          </cell>
          <cell r="BJ207">
            <v>0</v>
          </cell>
          <cell r="BK207">
            <v>0</v>
          </cell>
          <cell r="BL207">
            <v>0</v>
          </cell>
          <cell r="BM207">
            <v>5368001</v>
          </cell>
          <cell r="BN207" t="b">
            <v>1</v>
          </cell>
          <cell r="BO207">
            <v>19354</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F207">
            <v>0</v>
          </cell>
          <cell r="CG207">
            <v>0</v>
          </cell>
          <cell r="CH207" t="str">
            <v>DECEMBRIE</v>
          </cell>
          <cell r="CI207" t="str">
            <v>I</v>
          </cell>
          <cell r="CJ207">
            <v>0</v>
          </cell>
          <cell r="CK207" t="b">
            <v>0</v>
          </cell>
          <cell r="CL207">
            <v>0</v>
          </cell>
          <cell r="CM207">
            <v>0</v>
          </cell>
          <cell r="CN207">
            <v>0</v>
          </cell>
          <cell r="CO207">
            <v>0</v>
          </cell>
          <cell r="CP207" t="str">
            <v>N</v>
          </cell>
          <cell r="CQ207" t="str">
            <v>N</v>
          </cell>
          <cell r="CR207" t="b">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v>0</v>
          </cell>
          <cell r="DN207" t="b">
            <v>0</v>
          </cell>
          <cell r="DO207" t="b">
            <v>0</v>
          </cell>
          <cell r="DP207" t="b">
            <v>0</v>
          </cell>
          <cell r="DQ207" t="b">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EO207">
            <v>0</v>
          </cell>
          <cell r="EP207">
            <v>0</v>
          </cell>
          <cell r="EQ207">
            <v>0</v>
          </cell>
          <cell r="ER207">
            <v>0</v>
          </cell>
          <cell r="ES207" t="b">
            <v>0</v>
          </cell>
          <cell r="ET207">
            <v>0</v>
          </cell>
          <cell r="EU207">
            <v>0</v>
          </cell>
          <cell r="EV207">
            <v>0</v>
          </cell>
        </row>
        <row r="208">
          <cell r="A208">
            <v>271</v>
          </cell>
          <cell r="B208" t="str">
            <v>2600725020031</v>
          </cell>
          <cell r="C208" t="str">
            <v>ESTE</v>
          </cell>
          <cell r="D208" t="str">
            <v>FURDE CORNELIA</v>
          </cell>
          <cell r="E208" t="str">
            <v>FURDE</v>
          </cell>
          <cell r="F208" t="str">
            <v>CORNELIA</v>
          </cell>
          <cell r="G208" t="str">
            <v>arhivar</v>
          </cell>
          <cell r="H208">
            <v>0</v>
          </cell>
          <cell r="I208">
            <v>1935400</v>
          </cell>
          <cell r="J208">
            <v>1935400</v>
          </cell>
          <cell r="K208">
            <v>1935400</v>
          </cell>
          <cell r="L208">
            <v>0</v>
          </cell>
          <cell r="M208">
            <v>0</v>
          </cell>
          <cell r="N208">
            <v>0</v>
          </cell>
          <cell r="O208">
            <v>0</v>
          </cell>
          <cell r="P208">
            <v>0</v>
          </cell>
          <cell r="Q208">
            <v>144</v>
          </cell>
          <cell r="R208">
            <v>144</v>
          </cell>
          <cell r="S208">
            <v>0</v>
          </cell>
          <cell r="T208">
            <v>0</v>
          </cell>
          <cell r="U208">
            <v>0</v>
          </cell>
          <cell r="V208">
            <v>0</v>
          </cell>
          <cell r="W208">
            <v>0</v>
          </cell>
          <cell r="X208">
            <v>0</v>
          </cell>
          <cell r="Y208">
            <v>0</v>
          </cell>
          <cell r="Z208">
            <v>20</v>
          </cell>
          <cell r="AA208">
            <v>387080</v>
          </cell>
          <cell r="AB208">
            <v>387080</v>
          </cell>
          <cell r="AC208">
            <v>0</v>
          </cell>
          <cell r="AD208">
            <v>0</v>
          </cell>
          <cell r="AE208">
            <v>0</v>
          </cell>
          <cell r="AF208">
            <v>15</v>
          </cell>
          <cell r="AG208">
            <v>290310</v>
          </cell>
          <cell r="AH208">
            <v>290310</v>
          </cell>
          <cell r="AI208">
            <v>0</v>
          </cell>
          <cell r="AJ208">
            <v>0</v>
          </cell>
          <cell r="AK208">
            <v>0</v>
          </cell>
          <cell r="AL208">
            <v>1635285</v>
          </cell>
          <cell r="AM208">
            <v>0</v>
          </cell>
          <cell r="AN208">
            <v>0</v>
          </cell>
          <cell r="AO208" t="b">
            <v>0</v>
          </cell>
          <cell r="AP208">
            <v>0</v>
          </cell>
          <cell r="AQ208">
            <v>0</v>
          </cell>
          <cell r="AR208">
            <v>3500000</v>
          </cell>
          <cell r="AS208">
            <v>0</v>
          </cell>
          <cell r="AT208">
            <v>0</v>
          </cell>
          <cell r="AU208">
            <v>130640</v>
          </cell>
          <cell r="AV208">
            <v>19354</v>
          </cell>
          <cell r="AW208">
            <v>7748075</v>
          </cell>
          <cell r="AX208">
            <v>542365</v>
          </cell>
          <cell r="AY208">
            <v>0</v>
          </cell>
          <cell r="AZ208">
            <v>138900</v>
          </cell>
          <cell r="BA208">
            <v>6916816</v>
          </cell>
          <cell r="BB208">
            <v>926000</v>
          </cell>
          <cell r="BC208">
            <v>1</v>
          </cell>
          <cell r="BD208">
            <v>0</v>
          </cell>
          <cell r="BE208">
            <v>926000</v>
          </cell>
          <cell r="BF208">
            <v>5990816</v>
          </cell>
          <cell r="BG208">
            <v>1617266</v>
          </cell>
          <cell r="BH208">
            <v>5438450</v>
          </cell>
          <cell r="BI208">
            <v>0</v>
          </cell>
          <cell r="BJ208">
            <v>0</v>
          </cell>
          <cell r="BK208">
            <v>0</v>
          </cell>
          <cell r="BL208">
            <v>0</v>
          </cell>
          <cell r="BM208">
            <v>5419096</v>
          </cell>
          <cell r="BN208" t="b">
            <v>1</v>
          </cell>
          <cell r="BO208">
            <v>19354</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F208">
            <v>0</v>
          </cell>
          <cell r="CG208">
            <v>0</v>
          </cell>
          <cell r="CH208" t="str">
            <v>DECEMBRIE</v>
          </cell>
          <cell r="CI208" t="str">
            <v>I</v>
          </cell>
          <cell r="CJ208">
            <v>0</v>
          </cell>
          <cell r="CK208" t="b">
            <v>0</v>
          </cell>
          <cell r="CL208">
            <v>0</v>
          </cell>
          <cell r="CM208">
            <v>0</v>
          </cell>
          <cell r="CN208">
            <v>0</v>
          </cell>
          <cell r="CO208">
            <v>0</v>
          </cell>
          <cell r="CP208" t="str">
            <v>N</v>
          </cell>
          <cell r="CQ208" t="str">
            <v>N</v>
          </cell>
          <cell r="CR208" t="b">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t="b">
            <v>0</v>
          </cell>
          <cell r="DO208" t="b">
            <v>0</v>
          </cell>
          <cell r="DP208" t="b">
            <v>0</v>
          </cell>
          <cell r="DQ208" t="b">
            <v>0</v>
          </cell>
          <cell r="DR208">
            <v>0</v>
          </cell>
          <cell r="DS208">
            <v>0</v>
          </cell>
          <cell r="DT208">
            <v>0</v>
          </cell>
          <cell r="DU208">
            <v>0</v>
          </cell>
          <cell r="DV208">
            <v>0</v>
          </cell>
          <cell r="DW208">
            <v>0</v>
          </cell>
          <cell r="DX208">
            <v>0</v>
          </cell>
          <cell r="DY208">
            <v>0</v>
          </cell>
          <cell r="DZ208">
            <v>0</v>
          </cell>
          <cell r="EA208">
            <v>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v>0</v>
          </cell>
          <cell r="EP208">
            <v>0</v>
          </cell>
          <cell r="EQ208">
            <v>0</v>
          </cell>
          <cell r="ER208">
            <v>0</v>
          </cell>
          <cell r="ES208" t="b">
            <v>0</v>
          </cell>
          <cell r="ET208">
            <v>0</v>
          </cell>
          <cell r="EU208">
            <v>0</v>
          </cell>
          <cell r="EV208">
            <v>0</v>
          </cell>
        </row>
        <row r="209">
          <cell r="A209">
            <v>272</v>
          </cell>
          <cell r="B209" t="str">
            <v>2670606021899</v>
          </cell>
          <cell r="C209" t="str">
            <v>ESTE</v>
          </cell>
          <cell r="D209" t="str">
            <v>CURES MARIANA</v>
          </cell>
          <cell r="E209" t="str">
            <v>CURES</v>
          </cell>
          <cell r="F209" t="str">
            <v>MARIANA</v>
          </cell>
          <cell r="G209" t="str">
            <v>casier</v>
          </cell>
          <cell r="H209">
            <v>0</v>
          </cell>
          <cell r="I209">
            <v>1846833</v>
          </cell>
          <cell r="J209">
            <v>1846833</v>
          </cell>
          <cell r="K209">
            <v>1846833</v>
          </cell>
          <cell r="L209">
            <v>0</v>
          </cell>
          <cell r="M209">
            <v>0</v>
          </cell>
          <cell r="N209">
            <v>0</v>
          </cell>
          <cell r="O209">
            <v>0</v>
          </cell>
          <cell r="P209">
            <v>0</v>
          </cell>
          <cell r="Q209">
            <v>144</v>
          </cell>
          <cell r="R209">
            <v>144</v>
          </cell>
          <cell r="S209">
            <v>0</v>
          </cell>
          <cell r="T209">
            <v>0</v>
          </cell>
          <cell r="U209">
            <v>0</v>
          </cell>
          <cell r="V209">
            <v>0</v>
          </cell>
          <cell r="W209">
            <v>0</v>
          </cell>
          <cell r="X209">
            <v>0</v>
          </cell>
          <cell r="Y209">
            <v>0</v>
          </cell>
          <cell r="Z209">
            <v>20</v>
          </cell>
          <cell r="AA209">
            <v>369367</v>
          </cell>
          <cell r="AB209">
            <v>369367</v>
          </cell>
          <cell r="AC209">
            <v>0</v>
          </cell>
          <cell r="AD209">
            <v>0</v>
          </cell>
          <cell r="AE209">
            <v>0</v>
          </cell>
          <cell r="AF209">
            <v>15</v>
          </cell>
          <cell r="AG209">
            <v>277025</v>
          </cell>
          <cell r="AH209">
            <v>277025</v>
          </cell>
          <cell r="AI209">
            <v>0</v>
          </cell>
          <cell r="AJ209">
            <v>0</v>
          </cell>
          <cell r="AK209">
            <v>0</v>
          </cell>
          <cell r="AL209">
            <v>1524060</v>
          </cell>
          <cell r="AM209">
            <v>0</v>
          </cell>
          <cell r="AN209">
            <v>0</v>
          </cell>
          <cell r="AO209" t="b">
            <v>0</v>
          </cell>
          <cell r="AP209">
            <v>0</v>
          </cell>
          <cell r="AQ209">
            <v>0</v>
          </cell>
          <cell r="AR209">
            <v>3500000</v>
          </cell>
          <cell r="AS209">
            <v>0</v>
          </cell>
          <cell r="AT209">
            <v>0</v>
          </cell>
          <cell r="AU209">
            <v>124661</v>
          </cell>
          <cell r="AV209">
            <v>18468</v>
          </cell>
          <cell r="AW209">
            <v>7517285</v>
          </cell>
          <cell r="AX209">
            <v>526210</v>
          </cell>
          <cell r="AY209">
            <v>0</v>
          </cell>
          <cell r="AZ209">
            <v>138900</v>
          </cell>
          <cell r="BA209">
            <v>6709046</v>
          </cell>
          <cell r="BB209">
            <v>926000</v>
          </cell>
          <cell r="BC209">
            <v>1.35</v>
          </cell>
          <cell r="BD209">
            <v>324100</v>
          </cell>
          <cell r="BE209">
            <v>1250100</v>
          </cell>
          <cell r="BF209">
            <v>5458946</v>
          </cell>
          <cell r="BG209">
            <v>1424082</v>
          </cell>
          <cell r="BH209">
            <v>5423864</v>
          </cell>
          <cell r="BI209">
            <v>0</v>
          </cell>
          <cell r="BJ209">
            <v>0</v>
          </cell>
          <cell r="BK209">
            <v>184683</v>
          </cell>
          <cell r="BL209">
            <v>0</v>
          </cell>
          <cell r="BM209">
            <v>5220713</v>
          </cell>
          <cell r="BN209" t="b">
            <v>1</v>
          </cell>
          <cell r="BO209">
            <v>18468</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F209">
            <v>0</v>
          </cell>
          <cell r="CG209">
            <v>0</v>
          </cell>
          <cell r="CH209" t="str">
            <v>DECEMBRIE</v>
          </cell>
          <cell r="CI209" t="str">
            <v>I</v>
          </cell>
          <cell r="CJ209">
            <v>0</v>
          </cell>
          <cell r="CK209" t="b">
            <v>0</v>
          </cell>
          <cell r="CL209">
            <v>0</v>
          </cell>
          <cell r="CM209">
            <v>0</v>
          </cell>
          <cell r="CN209">
            <v>0</v>
          </cell>
          <cell r="CO209">
            <v>0</v>
          </cell>
          <cell r="CP209" t="str">
            <v>N</v>
          </cell>
          <cell r="CQ209" t="str">
            <v>N</v>
          </cell>
          <cell r="CR209" t="b">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t="b">
            <v>0</v>
          </cell>
          <cell r="DO209" t="b">
            <v>0</v>
          </cell>
          <cell r="DP209" t="b">
            <v>0</v>
          </cell>
          <cell r="DQ209" t="b">
            <v>0</v>
          </cell>
          <cell r="DR209">
            <v>0</v>
          </cell>
          <cell r="DS209">
            <v>0</v>
          </cell>
          <cell r="DT209">
            <v>0</v>
          </cell>
          <cell r="DU209">
            <v>0</v>
          </cell>
          <cell r="DV209">
            <v>0</v>
          </cell>
          <cell r="DW209">
            <v>0</v>
          </cell>
          <cell r="DX209">
            <v>0</v>
          </cell>
          <cell r="DY209">
            <v>0</v>
          </cell>
          <cell r="DZ209">
            <v>0</v>
          </cell>
          <cell r="EA209">
            <v>0</v>
          </cell>
          <cell r="EB209">
            <v>0</v>
          </cell>
          <cell r="EC209">
            <v>0</v>
          </cell>
          <cell r="ED209">
            <v>0</v>
          </cell>
          <cell r="EE209">
            <v>0</v>
          </cell>
          <cell r="EF209">
            <v>0</v>
          </cell>
          <cell r="EG209">
            <v>0</v>
          </cell>
          <cell r="EH209">
            <v>0</v>
          </cell>
          <cell r="EI209">
            <v>0</v>
          </cell>
          <cell r="EJ209">
            <v>0</v>
          </cell>
          <cell r="EK209">
            <v>0</v>
          </cell>
          <cell r="EL209">
            <v>0</v>
          </cell>
          <cell r="EM209">
            <v>0</v>
          </cell>
          <cell r="EN209">
            <v>0</v>
          </cell>
          <cell r="EO209">
            <v>0</v>
          </cell>
          <cell r="EP209">
            <v>0</v>
          </cell>
          <cell r="EQ209">
            <v>0</v>
          </cell>
          <cell r="ER209">
            <v>0</v>
          </cell>
          <cell r="ES209" t="b">
            <v>0</v>
          </cell>
          <cell r="ET209">
            <v>0</v>
          </cell>
          <cell r="EU209">
            <v>0</v>
          </cell>
          <cell r="EV209">
            <v>0</v>
          </cell>
        </row>
        <row r="210">
          <cell r="A210">
            <v>273</v>
          </cell>
          <cell r="B210" t="str">
            <v>2690113020024</v>
          </cell>
          <cell r="C210" t="str">
            <v>ESTE</v>
          </cell>
          <cell r="D210" t="str">
            <v>DEHELEAN MARGARETA</v>
          </cell>
          <cell r="E210" t="str">
            <v>DEHELEAN</v>
          </cell>
          <cell r="F210" t="str">
            <v>MARGARETA</v>
          </cell>
          <cell r="G210" t="str">
            <v>casier</v>
          </cell>
          <cell r="H210">
            <v>0</v>
          </cell>
          <cell r="I210">
            <v>1813400</v>
          </cell>
          <cell r="J210">
            <v>1813400</v>
          </cell>
          <cell r="K210">
            <v>1813400</v>
          </cell>
          <cell r="L210">
            <v>0</v>
          </cell>
          <cell r="M210">
            <v>0</v>
          </cell>
          <cell r="N210">
            <v>0</v>
          </cell>
          <cell r="O210">
            <v>0</v>
          </cell>
          <cell r="P210">
            <v>0</v>
          </cell>
          <cell r="Q210">
            <v>144</v>
          </cell>
          <cell r="R210">
            <v>144</v>
          </cell>
          <cell r="S210">
            <v>0</v>
          </cell>
          <cell r="T210">
            <v>0</v>
          </cell>
          <cell r="U210">
            <v>0</v>
          </cell>
          <cell r="V210">
            <v>0</v>
          </cell>
          <cell r="W210">
            <v>0</v>
          </cell>
          <cell r="X210">
            <v>0</v>
          </cell>
          <cell r="Y210">
            <v>0</v>
          </cell>
          <cell r="Z210">
            <v>15</v>
          </cell>
          <cell r="AA210">
            <v>272010</v>
          </cell>
          <cell r="AB210">
            <v>272010</v>
          </cell>
          <cell r="AC210">
            <v>0</v>
          </cell>
          <cell r="AD210">
            <v>0</v>
          </cell>
          <cell r="AE210">
            <v>0</v>
          </cell>
          <cell r="AF210">
            <v>15</v>
          </cell>
          <cell r="AG210">
            <v>272010</v>
          </cell>
          <cell r="AH210">
            <v>272010</v>
          </cell>
          <cell r="AI210">
            <v>0</v>
          </cell>
          <cell r="AJ210">
            <v>0</v>
          </cell>
          <cell r="AK210">
            <v>0</v>
          </cell>
          <cell r="AL210">
            <v>1236452</v>
          </cell>
          <cell r="AM210">
            <v>0</v>
          </cell>
          <cell r="AN210">
            <v>0</v>
          </cell>
          <cell r="AO210" t="b">
            <v>0</v>
          </cell>
          <cell r="AP210">
            <v>0</v>
          </cell>
          <cell r="AQ210">
            <v>0</v>
          </cell>
          <cell r="AR210">
            <v>3500000</v>
          </cell>
          <cell r="AS210">
            <v>0</v>
          </cell>
          <cell r="AT210">
            <v>0</v>
          </cell>
          <cell r="AU210">
            <v>117871</v>
          </cell>
          <cell r="AV210">
            <v>18134</v>
          </cell>
          <cell r="AW210">
            <v>7093872</v>
          </cell>
          <cell r="AX210">
            <v>496571</v>
          </cell>
          <cell r="AY210">
            <v>0</v>
          </cell>
          <cell r="AZ210">
            <v>138900</v>
          </cell>
          <cell r="BA210">
            <v>6322396</v>
          </cell>
          <cell r="BB210">
            <v>926000</v>
          </cell>
          <cell r="BC210">
            <v>1.35</v>
          </cell>
          <cell r="BD210">
            <v>324100</v>
          </cell>
          <cell r="BE210">
            <v>1250100</v>
          </cell>
          <cell r="BF210">
            <v>5072296</v>
          </cell>
          <cell r="BG210">
            <v>1292621</v>
          </cell>
          <cell r="BH210">
            <v>5168675</v>
          </cell>
          <cell r="BI210">
            <v>0</v>
          </cell>
          <cell r="BJ210">
            <v>0</v>
          </cell>
          <cell r="BK210">
            <v>181340</v>
          </cell>
          <cell r="BL210">
            <v>0</v>
          </cell>
          <cell r="BM210">
            <v>4987335</v>
          </cell>
          <cell r="BN210" t="b">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F210">
            <v>0</v>
          </cell>
          <cell r="CG210">
            <v>0</v>
          </cell>
          <cell r="CH210" t="str">
            <v>DECEMBRIE</v>
          </cell>
          <cell r="CI210" t="str">
            <v>I</v>
          </cell>
          <cell r="CJ210">
            <v>0</v>
          </cell>
          <cell r="CK210" t="b">
            <v>0</v>
          </cell>
          <cell r="CL210">
            <v>0</v>
          </cell>
          <cell r="CM210">
            <v>0</v>
          </cell>
          <cell r="CN210">
            <v>0</v>
          </cell>
          <cell r="CO210">
            <v>0</v>
          </cell>
          <cell r="CP210" t="str">
            <v>N</v>
          </cell>
          <cell r="CQ210" t="str">
            <v>N</v>
          </cell>
          <cell r="CR210" t="b">
            <v>0</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J210">
            <v>0</v>
          </cell>
          <cell r="DK210">
            <v>0</v>
          </cell>
          <cell r="DL210">
            <v>0</v>
          </cell>
          <cell r="DM210">
            <v>0</v>
          </cell>
          <cell r="DN210" t="b">
            <v>0</v>
          </cell>
          <cell r="DO210" t="b">
            <v>0</v>
          </cell>
          <cell r="DP210" t="b">
            <v>0</v>
          </cell>
          <cell r="DQ210" t="b">
            <v>0</v>
          </cell>
          <cell r="DR210">
            <v>0</v>
          </cell>
          <cell r="DS210">
            <v>0</v>
          </cell>
          <cell r="DT210">
            <v>0</v>
          </cell>
          <cell r="DU210">
            <v>0</v>
          </cell>
          <cell r="DV210">
            <v>0</v>
          </cell>
          <cell r="DW210">
            <v>0</v>
          </cell>
          <cell r="DX210">
            <v>0</v>
          </cell>
          <cell r="DY210">
            <v>0</v>
          </cell>
          <cell r="DZ210">
            <v>0</v>
          </cell>
          <cell r="EA210">
            <v>0</v>
          </cell>
          <cell r="EB210">
            <v>0</v>
          </cell>
          <cell r="EC210">
            <v>0</v>
          </cell>
          <cell r="ED210">
            <v>0</v>
          </cell>
          <cell r="EE210">
            <v>0</v>
          </cell>
          <cell r="EF210">
            <v>0</v>
          </cell>
          <cell r="EG210">
            <v>0</v>
          </cell>
          <cell r="EH210">
            <v>0</v>
          </cell>
          <cell r="EI210">
            <v>0</v>
          </cell>
          <cell r="EJ210">
            <v>0</v>
          </cell>
          <cell r="EK210">
            <v>0</v>
          </cell>
          <cell r="EL210">
            <v>0</v>
          </cell>
          <cell r="EM210">
            <v>0</v>
          </cell>
          <cell r="EN210">
            <v>0</v>
          </cell>
          <cell r="EO210">
            <v>0</v>
          </cell>
          <cell r="EP210">
            <v>0</v>
          </cell>
          <cell r="EQ210">
            <v>0</v>
          </cell>
          <cell r="ER210">
            <v>0</v>
          </cell>
          <cell r="ES210" t="b">
            <v>0</v>
          </cell>
          <cell r="ET210">
            <v>0</v>
          </cell>
          <cell r="EU210">
            <v>0</v>
          </cell>
          <cell r="EV210">
            <v>0</v>
          </cell>
        </row>
        <row r="211">
          <cell r="A211">
            <v>274</v>
          </cell>
          <cell r="B211" t="str">
            <v>2640301020021</v>
          </cell>
          <cell r="C211" t="str">
            <v>ESTE</v>
          </cell>
          <cell r="D211" t="str">
            <v>DINA TEODORA-CORNELIA</v>
          </cell>
          <cell r="E211" t="str">
            <v>DINA</v>
          </cell>
          <cell r="F211" t="str">
            <v>TEODORA-CORNELIA</v>
          </cell>
          <cell r="G211" t="str">
            <v>casier</v>
          </cell>
          <cell r="H211">
            <v>0</v>
          </cell>
          <cell r="I211">
            <v>1880267</v>
          </cell>
          <cell r="J211">
            <v>1880267</v>
          </cell>
          <cell r="K211">
            <v>1880267</v>
          </cell>
          <cell r="L211">
            <v>0</v>
          </cell>
          <cell r="M211">
            <v>0</v>
          </cell>
          <cell r="N211">
            <v>0</v>
          </cell>
          <cell r="O211">
            <v>0</v>
          </cell>
          <cell r="P211">
            <v>0</v>
          </cell>
          <cell r="Q211">
            <v>144</v>
          </cell>
          <cell r="R211">
            <v>144</v>
          </cell>
          <cell r="S211">
            <v>0</v>
          </cell>
          <cell r="T211">
            <v>0</v>
          </cell>
          <cell r="U211">
            <v>0</v>
          </cell>
          <cell r="V211">
            <v>0</v>
          </cell>
          <cell r="W211">
            <v>0</v>
          </cell>
          <cell r="X211">
            <v>0</v>
          </cell>
          <cell r="Y211">
            <v>0</v>
          </cell>
          <cell r="Z211">
            <v>20</v>
          </cell>
          <cell r="AA211">
            <v>376053</v>
          </cell>
          <cell r="AB211">
            <v>376053</v>
          </cell>
          <cell r="AC211">
            <v>0</v>
          </cell>
          <cell r="AD211">
            <v>0</v>
          </cell>
          <cell r="AE211">
            <v>0</v>
          </cell>
          <cell r="AF211">
            <v>15</v>
          </cell>
          <cell r="AG211">
            <v>282040</v>
          </cell>
          <cell r="AH211">
            <v>282040</v>
          </cell>
          <cell r="AI211">
            <v>0</v>
          </cell>
          <cell r="AJ211">
            <v>0</v>
          </cell>
          <cell r="AK211">
            <v>0</v>
          </cell>
          <cell r="AL211">
            <v>1274753</v>
          </cell>
          <cell r="AM211">
            <v>0</v>
          </cell>
          <cell r="AN211">
            <v>0</v>
          </cell>
          <cell r="AO211" t="b">
            <v>0</v>
          </cell>
          <cell r="AP211">
            <v>0</v>
          </cell>
          <cell r="AQ211">
            <v>0</v>
          </cell>
          <cell r="AR211">
            <v>3500000</v>
          </cell>
          <cell r="AS211">
            <v>0</v>
          </cell>
          <cell r="AT211">
            <v>0</v>
          </cell>
          <cell r="AU211">
            <v>126918</v>
          </cell>
          <cell r="AV211">
            <v>18803</v>
          </cell>
          <cell r="AW211">
            <v>7313113</v>
          </cell>
          <cell r="AX211">
            <v>511918</v>
          </cell>
          <cell r="AY211">
            <v>0</v>
          </cell>
          <cell r="AZ211">
            <v>138900</v>
          </cell>
          <cell r="BA211">
            <v>6516574</v>
          </cell>
          <cell r="BB211">
            <v>926000</v>
          </cell>
          <cell r="BC211">
            <v>1</v>
          </cell>
          <cell r="BD211">
            <v>0</v>
          </cell>
          <cell r="BE211">
            <v>926000</v>
          </cell>
          <cell r="BF211">
            <v>5590574</v>
          </cell>
          <cell r="BG211">
            <v>1468835</v>
          </cell>
          <cell r="BH211">
            <v>5186639</v>
          </cell>
          <cell r="BI211">
            <v>0</v>
          </cell>
          <cell r="BJ211">
            <v>0</v>
          </cell>
          <cell r="BK211">
            <v>188027</v>
          </cell>
          <cell r="BL211">
            <v>0</v>
          </cell>
          <cell r="BM211">
            <v>4979809</v>
          </cell>
          <cell r="BN211" t="b">
            <v>1</v>
          </cell>
          <cell r="BO211">
            <v>18803</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F211">
            <v>0</v>
          </cell>
          <cell r="CG211">
            <v>0</v>
          </cell>
          <cell r="CH211" t="str">
            <v>DECEMBRIE</v>
          </cell>
          <cell r="CJ211">
            <v>0</v>
          </cell>
          <cell r="CK211" t="b">
            <v>0</v>
          </cell>
          <cell r="CL211">
            <v>0</v>
          </cell>
          <cell r="CM211">
            <v>0</v>
          </cell>
          <cell r="CN211">
            <v>0</v>
          </cell>
          <cell r="CO211">
            <v>0</v>
          </cell>
          <cell r="CP211" t="str">
            <v>N</v>
          </cell>
          <cell r="CQ211" t="str">
            <v>N</v>
          </cell>
          <cell r="CR211" t="b">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t="b">
            <v>0</v>
          </cell>
          <cell r="DO211" t="b">
            <v>0</v>
          </cell>
          <cell r="DP211" t="b">
            <v>0</v>
          </cell>
          <cell r="DQ211" t="b">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t="b">
            <v>0</v>
          </cell>
          <cell r="ET211">
            <v>0</v>
          </cell>
          <cell r="EU211">
            <v>0</v>
          </cell>
          <cell r="EV211">
            <v>0</v>
          </cell>
        </row>
        <row r="212">
          <cell r="A212">
            <v>275</v>
          </cell>
          <cell r="B212" t="str">
            <v>2690310020081</v>
          </cell>
          <cell r="C212" t="str">
            <v>ESTE</v>
          </cell>
          <cell r="D212" t="str">
            <v>DINU ALEXANDRA</v>
          </cell>
          <cell r="E212" t="str">
            <v>DINU</v>
          </cell>
          <cell r="F212" t="str">
            <v>ALEXANDRA</v>
          </cell>
          <cell r="G212" t="str">
            <v>casier</v>
          </cell>
          <cell r="H212">
            <v>0</v>
          </cell>
          <cell r="I212">
            <v>1746533</v>
          </cell>
          <cell r="J212">
            <v>1746533</v>
          </cell>
          <cell r="K212">
            <v>1746533</v>
          </cell>
          <cell r="L212">
            <v>0</v>
          </cell>
          <cell r="M212">
            <v>0</v>
          </cell>
          <cell r="N212">
            <v>0</v>
          </cell>
          <cell r="O212">
            <v>0</v>
          </cell>
          <cell r="P212">
            <v>0</v>
          </cell>
          <cell r="Q212">
            <v>144</v>
          </cell>
          <cell r="R212">
            <v>144</v>
          </cell>
          <cell r="S212">
            <v>0</v>
          </cell>
          <cell r="T212">
            <v>0</v>
          </cell>
          <cell r="U212">
            <v>0</v>
          </cell>
          <cell r="V212">
            <v>0</v>
          </cell>
          <cell r="W212">
            <v>0</v>
          </cell>
          <cell r="X212">
            <v>0</v>
          </cell>
          <cell r="Y212">
            <v>0</v>
          </cell>
          <cell r="Z212">
            <v>10</v>
          </cell>
          <cell r="AA212">
            <v>174653</v>
          </cell>
          <cell r="AB212">
            <v>174653</v>
          </cell>
          <cell r="AC212">
            <v>0</v>
          </cell>
          <cell r="AD212">
            <v>0</v>
          </cell>
          <cell r="AE212">
            <v>0</v>
          </cell>
          <cell r="AF212">
            <v>15</v>
          </cell>
          <cell r="AG212">
            <v>261980</v>
          </cell>
          <cell r="AH212">
            <v>261980</v>
          </cell>
          <cell r="AI212">
            <v>0</v>
          </cell>
          <cell r="AJ212">
            <v>0</v>
          </cell>
          <cell r="AK212">
            <v>0</v>
          </cell>
          <cell r="AL212">
            <v>1456262</v>
          </cell>
          <cell r="AM212">
            <v>0</v>
          </cell>
          <cell r="AN212">
            <v>0</v>
          </cell>
          <cell r="AO212" t="b">
            <v>0</v>
          </cell>
          <cell r="AP212">
            <v>0</v>
          </cell>
          <cell r="AQ212">
            <v>0</v>
          </cell>
          <cell r="AR212">
            <v>3500000</v>
          </cell>
          <cell r="AS212">
            <v>0</v>
          </cell>
          <cell r="AT212">
            <v>0</v>
          </cell>
          <cell r="AU212">
            <v>109158</v>
          </cell>
          <cell r="AV212">
            <v>17465</v>
          </cell>
          <cell r="AW212">
            <v>7139428</v>
          </cell>
          <cell r="AX212">
            <v>499760</v>
          </cell>
          <cell r="AY212">
            <v>0</v>
          </cell>
          <cell r="AZ212">
            <v>138900</v>
          </cell>
          <cell r="BA212">
            <v>6374145</v>
          </cell>
          <cell r="BB212">
            <v>926000</v>
          </cell>
          <cell r="BC212">
            <v>1</v>
          </cell>
          <cell r="BD212">
            <v>0</v>
          </cell>
          <cell r="BE212">
            <v>926000</v>
          </cell>
          <cell r="BF212">
            <v>5448145</v>
          </cell>
          <cell r="BG212">
            <v>1420409</v>
          </cell>
          <cell r="BH212">
            <v>5092636</v>
          </cell>
          <cell r="BI212">
            <v>0</v>
          </cell>
          <cell r="BJ212">
            <v>0</v>
          </cell>
          <cell r="BK212">
            <v>334653</v>
          </cell>
          <cell r="BL212">
            <v>0</v>
          </cell>
          <cell r="BM212">
            <v>4740518</v>
          </cell>
          <cell r="BN212" t="b">
            <v>1</v>
          </cell>
          <cell r="BO212">
            <v>17465</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F212">
            <v>0</v>
          </cell>
          <cell r="CG212">
            <v>0</v>
          </cell>
          <cell r="CH212" t="str">
            <v>DECEMBRIE</v>
          </cell>
          <cell r="CI212" t="str">
            <v>I</v>
          </cell>
          <cell r="CJ212">
            <v>0</v>
          </cell>
          <cell r="CK212" t="b">
            <v>0</v>
          </cell>
          <cell r="CL212">
            <v>0</v>
          </cell>
          <cell r="CM212">
            <v>0</v>
          </cell>
          <cell r="CN212">
            <v>0</v>
          </cell>
          <cell r="CO212">
            <v>0</v>
          </cell>
          <cell r="CP212" t="str">
            <v>N</v>
          </cell>
          <cell r="CQ212" t="str">
            <v>N</v>
          </cell>
          <cell r="CR212" t="b">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t="b">
            <v>0</v>
          </cell>
          <cell r="DO212" t="b">
            <v>0</v>
          </cell>
          <cell r="DP212" t="b">
            <v>0</v>
          </cell>
          <cell r="DQ212" t="b">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t="b">
            <v>0</v>
          </cell>
          <cell r="ET212">
            <v>0</v>
          </cell>
          <cell r="EU212">
            <v>0</v>
          </cell>
          <cell r="EV212">
            <v>0</v>
          </cell>
        </row>
        <row r="213">
          <cell r="A213">
            <v>276</v>
          </cell>
          <cell r="B213" t="str">
            <v>2640104020063</v>
          </cell>
          <cell r="C213" t="str">
            <v>ESTE</v>
          </cell>
          <cell r="D213" t="str">
            <v>HANTIG LIVIA-TATIANA</v>
          </cell>
          <cell r="E213" t="str">
            <v>HANTIG</v>
          </cell>
          <cell r="F213" t="str">
            <v>LIVIA-TATIANA</v>
          </cell>
          <cell r="G213" t="str">
            <v>sef serviciu</v>
          </cell>
          <cell r="H213">
            <v>0</v>
          </cell>
          <cell r="I213">
            <v>3829067</v>
          </cell>
          <cell r="J213">
            <v>4824624</v>
          </cell>
          <cell r="K213">
            <v>4824624</v>
          </cell>
          <cell r="L213">
            <v>995557</v>
          </cell>
          <cell r="M213">
            <v>995557</v>
          </cell>
          <cell r="N213">
            <v>0</v>
          </cell>
          <cell r="O213">
            <v>0</v>
          </cell>
          <cell r="P213">
            <v>0</v>
          </cell>
          <cell r="Q213">
            <v>144</v>
          </cell>
          <cell r="R213">
            <v>144</v>
          </cell>
          <cell r="S213">
            <v>0</v>
          </cell>
          <cell r="T213">
            <v>0</v>
          </cell>
          <cell r="U213">
            <v>0</v>
          </cell>
          <cell r="V213">
            <v>0</v>
          </cell>
          <cell r="W213">
            <v>0</v>
          </cell>
          <cell r="X213">
            <v>0</v>
          </cell>
          <cell r="Y213">
            <v>0</v>
          </cell>
          <cell r="Z213">
            <v>15</v>
          </cell>
          <cell r="AA213">
            <v>723694</v>
          </cell>
          <cell r="AB213">
            <v>723694</v>
          </cell>
          <cell r="AC213">
            <v>0</v>
          </cell>
          <cell r="AD213">
            <v>0</v>
          </cell>
          <cell r="AE213">
            <v>0</v>
          </cell>
          <cell r="AF213">
            <v>15</v>
          </cell>
          <cell r="AG213">
            <v>723694</v>
          </cell>
          <cell r="AH213">
            <v>723694</v>
          </cell>
          <cell r="AI213">
            <v>0</v>
          </cell>
          <cell r="AJ213">
            <v>0</v>
          </cell>
          <cell r="AK213">
            <v>0</v>
          </cell>
          <cell r="AL213">
            <v>3934250</v>
          </cell>
          <cell r="AM213">
            <v>0</v>
          </cell>
          <cell r="AN213">
            <v>0</v>
          </cell>
          <cell r="AO213" t="b">
            <v>0</v>
          </cell>
          <cell r="AP213">
            <v>0</v>
          </cell>
          <cell r="AQ213">
            <v>0</v>
          </cell>
          <cell r="AR213">
            <v>3500000</v>
          </cell>
          <cell r="AS213">
            <v>0</v>
          </cell>
          <cell r="AT213">
            <v>0</v>
          </cell>
          <cell r="AU213">
            <v>313601</v>
          </cell>
          <cell r="AV213">
            <v>48246</v>
          </cell>
          <cell r="AW213">
            <v>13706262</v>
          </cell>
          <cell r="AX213">
            <v>959438</v>
          </cell>
          <cell r="AY213">
            <v>0</v>
          </cell>
          <cell r="AZ213">
            <v>138900</v>
          </cell>
          <cell r="BA213">
            <v>12246077</v>
          </cell>
          <cell r="BB213">
            <v>926000</v>
          </cell>
          <cell r="BC213">
            <v>1</v>
          </cell>
          <cell r="BD213">
            <v>0</v>
          </cell>
          <cell r="BE213">
            <v>926000</v>
          </cell>
          <cell r="BF213">
            <v>11320077</v>
          </cell>
          <cell r="BG213">
            <v>3748971</v>
          </cell>
          <cell r="BH213">
            <v>8636006</v>
          </cell>
          <cell r="BI213">
            <v>0</v>
          </cell>
          <cell r="BJ213">
            <v>0</v>
          </cell>
          <cell r="BK213">
            <v>0</v>
          </cell>
          <cell r="BL213">
            <v>0</v>
          </cell>
          <cell r="BM213">
            <v>8597715</v>
          </cell>
          <cell r="BN213" t="b">
            <v>1</v>
          </cell>
          <cell r="BO213">
            <v>38291</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F213">
            <v>0</v>
          </cell>
          <cell r="CG213">
            <v>0</v>
          </cell>
          <cell r="CH213" t="str">
            <v>DECEMBRIE</v>
          </cell>
          <cell r="CI213" t="str">
            <v>IA</v>
          </cell>
          <cell r="CJ213">
            <v>0</v>
          </cell>
          <cell r="CK213" t="b">
            <v>0</v>
          </cell>
          <cell r="CL213">
            <v>0</v>
          </cell>
          <cell r="CM213">
            <v>0</v>
          </cell>
          <cell r="CN213">
            <v>0</v>
          </cell>
          <cell r="CO213">
            <v>0</v>
          </cell>
          <cell r="CP213" t="str">
            <v>N</v>
          </cell>
          <cell r="CQ213" t="str">
            <v>N</v>
          </cell>
          <cell r="CR213" t="b">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t="b">
            <v>0</v>
          </cell>
          <cell r="DO213" t="b">
            <v>0</v>
          </cell>
          <cell r="DP213" t="b">
            <v>0</v>
          </cell>
          <cell r="DQ213" t="b">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t="b">
            <v>0</v>
          </cell>
          <cell r="ET213">
            <v>0</v>
          </cell>
          <cell r="EU213">
            <v>0</v>
          </cell>
          <cell r="EV213">
            <v>0</v>
          </cell>
        </row>
        <row r="214">
          <cell r="A214">
            <v>277</v>
          </cell>
          <cell r="B214" t="str">
            <v>2720704020065</v>
          </cell>
          <cell r="C214" t="str">
            <v>ESTE</v>
          </cell>
          <cell r="D214" t="str">
            <v>SAMOIU OFELIA-FULVINA</v>
          </cell>
          <cell r="E214" t="str">
            <v>SAMOIU</v>
          </cell>
          <cell r="F214" t="str">
            <v>OFELIA-FULVINA</v>
          </cell>
          <cell r="G214" t="str">
            <v>inspector spec.</v>
          </cell>
          <cell r="H214">
            <v>0</v>
          </cell>
          <cell r="I214">
            <v>3449400</v>
          </cell>
          <cell r="J214">
            <v>3449400</v>
          </cell>
          <cell r="K214">
            <v>3449400</v>
          </cell>
          <cell r="L214">
            <v>0</v>
          </cell>
          <cell r="M214">
            <v>0</v>
          </cell>
          <cell r="N214">
            <v>0</v>
          </cell>
          <cell r="O214">
            <v>0</v>
          </cell>
          <cell r="P214">
            <v>0</v>
          </cell>
          <cell r="Q214">
            <v>144</v>
          </cell>
          <cell r="R214">
            <v>144</v>
          </cell>
          <cell r="S214">
            <v>0</v>
          </cell>
          <cell r="T214">
            <v>0</v>
          </cell>
          <cell r="U214">
            <v>0</v>
          </cell>
          <cell r="V214">
            <v>0</v>
          </cell>
          <cell r="W214">
            <v>0</v>
          </cell>
          <cell r="X214">
            <v>0</v>
          </cell>
          <cell r="Y214">
            <v>0</v>
          </cell>
          <cell r="Z214">
            <v>10</v>
          </cell>
          <cell r="AA214">
            <v>344940</v>
          </cell>
          <cell r="AB214">
            <v>344940</v>
          </cell>
          <cell r="AC214">
            <v>0</v>
          </cell>
          <cell r="AD214">
            <v>0</v>
          </cell>
          <cell r="AE214">
            <v>0</v>
          </cell>
          <cell r="AF214">
            <v>15</v>
          </cell>
          <cell r="AG214">
            <v>517410</v>
          </cell>
          <cell r="AH214">
            <v>517410</v>
          </cell>
          <cell r="AI214">
            <v>0</v>
          </cell>
          <cell r="AJ214">
            <v>0</v>
          </cell>
          <cell r="AK214">
            <v>0</v>
          </cell>
          <cell r="AL214">
            <v>1764927</v>
          </cell>
          <cell r="AM214">
            <v>0</v>
          </cell>
          <cell r="AN214">
            <v>0</v>
          </cell>
          <cell r="AO214" t="b">
            <v>0</v>
          </cell>
          <cell r="AP214">
            <v>0</v>
          </cell>
          <cell r="AQ214">
            <v>0</v>
          </cell>
          <cell r="AR214">
            <v>3500000</v>
          </cell>
          <cell r="AS214">
            <v>0</v>
          </cell>
          <cell r="AT214">
            <v>0</v>
          </cell>
          <cell r="AU214">
            <v>215588</v>
          </cell>
          <cell r="AV214">
            <v>34494</v>
          </cell>
          <cell r="AW214">
            <v>9576677</v>
          </cell>
          <cell r="AX214">
            <v>670367</v>
          </cell>
          <cell r="AY214">
            <v>0</v>
          </cell>
          <cell r="AZ214">
            <v>138900</v>
          </cell>
          <cell r="BA214">
            <v>8517328</v>
          </cell>
          <cell r="BB214">
            <v>926000</v>
          </cell>
          <cell r="BC214">
            <v>1</v>
          </cell>
          <cell r="BD214">
            <v>0</v>
          </cell>
          <cell r="BE214">
            <v>926000</v>
          </cell>
          <cell r="BF214">
            <v>7591328</v>
          </cell>
          <cell r="BG214">
            <v>2257471</v>
          </cell>
          <cell r="BH214">
            <v>6398757</v>
          </cell>
          <cell r="BI214">
            <v>0</v>
          </cell>
          <cell r="BJ214">
            <v>0</v>
          </cell>
          <cell r="BK214">
            <v>0</v>
          </cell>
          <cell r="BL214">
            <v>0</v>
          </cell>
          <cell r="BM214">
            <v>6398757</v>
          </cell>
          <cell r="BN214" t="b">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F214">
            <v>0</v>
          </cell>
          <cell r="CG214">
            <v>0</v>
          </cell>
          <cell r="CH214" t="str">
            <v>DECEMBRIE</v>
          </cell>
          <cell r="CI214" t="str">
            <v>IA</v>
          </cell>
          <cell r="CJ214">
            <v>0</v>
          </cell>
          <cell r="CK214" t="b">
            <v>0</v>
          </cell>
          <cell r="CL214">
            <v>0</v>
          </cell>
          <cell r="CM214">
            <v>0</v>
          </cell>
          <cell r="CN214">
            <v>0</v>
          </cell>
          <cell r="CO214">
            <v>0</v>
          </cell>
          <cell r="CP214" t="str">
            <v>N</v>
          </cell>
          <cell r="CQ214" t="str">
            <v>N</v>
          </cell>
          <cell r="CR214" t="b">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t="b">
            <v>0</v>
          </cell>
          <cell r="DO214" t="b">
            <v>0</v>
          </cell>
          <cell r="DP214" t="b">
            <v>0</v>
          </cell>
          <cell r="DQ214" t="b">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t="b">
            <v>0</v>
          </cell>
          <cell r="ET214">
            <v>0</v>
          </cell>
          <cell r="EU214">
            <v>0</v>
          </cell>
          <cell r="EV214">
            <v>0</v>
          </cell>
        </row>
        <row r="215">
          <cell r="A215">
            <v>278</v>
          </cell>
          <cell r="B215" t="str">
            <v>2620717020011</v>
          </cell>
          <cell r="C215" t="str">
            <v>ESTE</v>
          </cell>
          <cell r="D215" t="str">
            <v>ARDELEAN TANIA</v>
          </cell>
          <cell r="E215" t="str">
            <v>ARDELEAN</v>
          </cell>
          <cell r="F215" t="str">
            <v>TANIA</v>
          </cell>
          <cell r="G215" t="str">
            <v>referent</v>
          </cell>
          <cell r="H215">
            <v>0</v>
          </cell>
          <cell r="I215">
            <v>2150733</v>
          </cell>
          <cell r="J215">
            <v>2150733</v>
          </cell>
          <cell r="K215">
            <v>2031248</v>
          </cell>
          <cell r="L215">
            <v>0</v>
          </cell>
          <cell r="M215">
            <v>0</v>
          </cell>
          <cell r="N215">
            <v>0</v>
          </cell>
          <cell r="O215">
            <v>0</v>
          </cell>
          <cell r="P215">
            <v>0</v>
          </cell>
          <cell r="Q215">
            <v>144</v>
          </cell>
          <cell r="R215">
            <v>136</v>
          </cell>
          <cell r="S215">
            <v>0</v>
          </cell>
          <cell r="T215">
            <v>0</v>
          </cell>
          <cell r="U215">
            <v>0</v>
          </cell>
          <cell r="V215">
            <v>0</v>
          </cell>
          <cell r="W215">
            <v>0</v>
          </cell>
          <cell r="X215">
            <v>0</v>
          </cell>
          <cell r="Y215">
            <v>0</v>
          </cell>
          <cell r="Z215">
            <v>20</v>
          </cell>
          <cell r="AA215">
            <v>406250</v>
          </cell>
          <cell r="AB215">
            <v>430147</v>
          </cell>
          <cell r="AC215">
            <v>0</v>
          </cell>
          <cell r="AD215">
            <v>0</v>
          </cell>
          <cell r="AE215">
            <v>0</v>
          </cell>
          <cell r="AF215">
            <v>15</v>
          </cell>
          <cell r="AG215">
            <v>304687</v>
          </cell>
          <cell r="AH215">
            <v>322610</v>
          </cell>
          <cell r="AI215">
            <v>8</v>
          </cell>
          <cell r="AJ215">
            <v>143382</v>
          </cell>
          <cell r="AK215">
            <v>0</v>
          </cell>
          <cell r="AL215">
            <v>1814194</v>
          </cell>
          <cell r="AM215">
            <v>0</v>
          </cell>
          <cell r="AN215">
            <v>0</v>
          </cell>
          <cell r="AO215" t="b">
            <v>0</v>
          </cell>
          <cell r="AP215">
            <v>0</v>
          </cell>
          <cell r="AQ215">
            <v>0</v>
          </cell>
          <cell r="AR215">
            <v>3500000</v>
          </cell>
          <cell r="AS215">
            <v>0</v>
          </cell>
          <cell r="AT215">
            <v>0</v>
          </cell>
          <cell r="AU215">
            <v>145174</v>
          </cell>
          <cell r="AV215">
            <v>21507</v>
          </cell>
          <cell r="AW215">
            <v>8199761</v>
          </cell>
          <cell r="AX215">
            <v>573983</v>
          </cell>
          <cell r="AY215">
            <v>0</v>
          </cell>
          <cell r="AZ215">
            <v>138900</v>
          </cell>
          <cell r="BA215">
            <v>7320197</v>
          </cell>
          <cell r="BB215">
            <v>926000</v>
          </cell>
          <cell r="BC215">
            <v>1.35</v>
          </cell>
          <cell r="BD215">
            <v>324100</v>
          </cell>
          <cell r="BE215">
            <v>1250100</v>
          </cell>
          <cell r="BF215">
            <v>6070097</v>
          </cell>
          <cell r="BG215">
            <v>1648979</v>
          </cell>
          <cell r="BH215">
            <v>5810118</v>
          </cell>
          <cell r="BI215">
            <v>0</v>
          </cell>
          <cell r="BJ215">
            <v>0</v>
          </cell>
          <cell r="BK215">
            <v>100000</v>
          </cell>
          <cell r="BL215">
            <v>0</v>
          </cell>
          <cell r="BM215">
            <v>5688611</v>
          </cell>
          <cell r="BN215" t="b">
            <v>1</v>
          </cell>
          <cell r="BO215">
            <v>21507</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F215">
            <v>0</v>
          </cell>
          <cell r="CG215">
            <v>0</v>
          </cell>
          <cell r="CH215" t="str">
            <v>DECEMBRIE</v>
          </cell>
          <cell r="CI215" t="str">
            <v>IA</v>
          </cell>
          <cell r="CJ215">
            <v>0</v>
          </cell>
          <cell r="CK215" t="b">
            <v>0</v>
          </cell>
          <cell r="CL215">
            <v>0</v>
          </cell>
          <cell r="CM215">
            <v>0</v>
          </cell>
          <cell r="CN215">
            <v>0</v>
          </cell>
          <cell r="CO215">
            <v>0</v>
          </cell>
          <cell r="CP215" t="str">
            <v>N</v>
          </cell>
          <cell r="CQ215" t="str">
            <v>N</v>
          </cell>
          <cell r="CR215" t="b">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t="b">
            <v>0</v>
          </cell>
          <cell r="DO215" t="b">
            <v>0</v>
          </cell>
          <cell r="DP215" t="b">
            <v>0</v>
          </cell>
          <cell r="DQ215" t="b">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t="b">
            <v>0</v>
          </cell>
          <cell r="ET215">
            <v>0</v>
          </cell>
          <cell r="EU215">
            <v>0</v>
          </cell>
          <cell r="EV215">
            <v>0</v>
          </cell>
        </row>
        <row r="216">
          <cell r="A216">
            <v>280</v>
          </cell>
          <cell r="B216" t="str">
            <v>2671006020060</v>
          </cell>
          <cell r="C216" t="str">
            <v>ESTE</v>
          </cell>
          <cell r="D216" t="str">
            <v>BOZGA ANCA</v>
          </cell>
          <cell r="E216" t="str">
            <v>BOZGA</v>
          </cell>
          <cell r="F216" t="str">
            <v>ANCA</v>
          </cell>
          <cell r="G216" t="str">
            <v>referent</v>
          </cell>
          <cell r="H216">
            <v>0</v>
          </cell>
          <cell r="I216">
            <v>2497467</v>
          </cell>
          <cell r="J216">
            <v>2497467</v>
          </cell>
          <cell r="K216">
            <v>2497467</v>
          </cell>
          <cell r="L216">
            <v>0</v>
          </cell>
          <cell r="M216">
            <v>0</v>
          </cell>
          <cell r="N216">
            <v>0</v>
          </cell>
          <cell r="O216">
            <v>0</v>
          </cell>
          <cell r="P216">
            <v>0</v>
          </cell>
          <cell r="Q216">
            <v>144</v>
          </cell>
          <cell r="R216">
            <v>144</v>
          </cell>
          <cell r="S216">
            <v>0</v>
          </cell>
          <cell r="T216">
            <v>0</v>
          </cell>
          <cell r="U216">
            <v>0</v>
          </cell>
          <cell r="V216">
            <v>0</v>
          </cell>
          <cell r="W216">
            <v>0</v>
          </cell>
          <cell r="X216">
            <v>0</v>
          </cell>
          <cell r="Y216">
            <v>0</v>
          </cell>
          <cell r="Z216">
            <v>15</v>
          </cell>
          <cell r="AA216">
            <v>374620</v>
          </cell>
          <cell r="AB216">
            <v>374620</v>
          </cell>
          <cell r="AC216">
            <v>0</v>
          </cell>
          <cell r="AD216">
            <v>0</v>
          </cell>
          <cell r="AE216">
            <v>0</v>
          </cell>
          <cell r="AF216">
            <v>15</v>
          </cell>
          <cell r="AG216">
            <v>374620</v>
          </cell>
          <cell r="AH216">
            <v>374620</v>
          </cell>
          <cell r="AI216">
            <v>0</v>
          </cell>
          <cell r="AJ216">
            <v>0</v>
          </cell>
          <cell r="AK216">
            <v>0</v>
          </cell>
          <cell r="AL216">
            <v>2110701</v>
          </cell>
          <cell r="AM216">
            <v>0</v>
          </cell>
          <cell r="AN216">
            <v>0</v>
          </cell>
          <cell r="AO216" t="b">
            <v>0</v>
          </cell>
          <cell r="AP216">
            <v>0</v>
          </cell>
          <cell r="AQ216">
            <v>0</v>
          </cell>
          <cell r="AR216">
            <v>3500000</v>
          </cell>
          <cell r="AS216">
            <v>0</v>
          </cell>
          <cell r="AT216">
            <v>0</v>
          </cell>
          <cell r="AU216">
            <v>162335</v>
          </cell>
          <cell r="AV216">
            <v>24975</v>
          </cell>
          <cell r="AW216">
            <v>8857408</v>
          </cell>
          <cell r="AX216">
            <v>620019</v>
          </cell>
          <cell r="AY216">
            <v>0</v>
          </cell>
          <cell r="AZ216">
            <v>138900</v>
          </cell>
          <cell r="BA216">
            <v>7911179</v>
          </cell>
          <cell r="BB216">
            <v>926000</v>
          </cell>
          <cell r="BC216">
            <v>1</v>
          </cell>
          <cell r="BD216">
            <v>0</v>
          </cell>
          <cell r="BE216">
            <v>926000</v>
          </cell>
          <cell r="BF216">
            <v>6985179</v>
          </cell>
          <cell r="BG216">
            <v>2015012</v>
          </cell>
          <cell r="BH216">
            <v>6035067</v>
          </cell>
          <cell r="BI216">
            <v>0</v>
          </cell>
          <cell r="BJ216">
            <v>0</v>
          </cell>
          <cell r="BK216">
            <v>0</v>
          </cell>
          <cell r="BL216">
            <v>0</v>
          </cell>
          <cell r="BM216">
            <v>6010092</v>
          </cell>
          <cell r="BN216" t="b">
            <v>1</v>
          </cell>
          <cell r="BO216">
            <v>24975</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F216">
            <v>0</v>
          </cell>
          <cell r="CG216">
            <v>0</v>
          </cell>
          <cell r="CH216" t="str">
            <v>DECEMBRIE</v>
          </cell>
          <cell r="CI216" t="str">
            <v>IA</v>
          </cell>
          <cell r="CJ216">
            <v>0</v>
          </cell>
          <cell r="CK216" t="b">
            <v>0</v>
          </cell>
          <cell r="CL216">
            <v>0</v>
          </cell>
          <cell r="CM216">
            <v>0</v>
          </cell>
          <cell r="CN216">
            <v>0</v>
          </cell>
          <cell r="CO216">
            <v>0</v>
          </cell>
          <cell r="CP216" t="str">
            <v>N</v>
          </cell>
          <cell r="CQ216" t="str">
            <v>N</v>
          </cell>
          <cell r="CR216" t="b">
            <v>0</v>
          </cell>
          <cell r="CS216">
            <v>0</v>
          </cell>
          <cell r="CT216">
            <v>0</v>
          </cell>
          <cell r="CU216">
            <v>0</v>
          </cell>
          <cell r="CV216">
            <v>0</v>
          </cell>
          <cell r="CW216">
            <v>0</v>
          </cell>
          <cell r="CX216">
            <v>0</v>
          </cell>
          <cell r="CY216">
            <v>0</v>
          </cell>
          <cell r="CZ216">
            <v>0</v>
          </cell>
          <cell r="DA216">
            <v>0</v>
          </cell>
          <cell r="DB216">
            <v>0</v>
          </cell>
          <cell r="DC216">
            <v>0</v>
          </cell>
          <cell r="DD216">
            <v>0</v>
          </cell>
          <cell r="DE216">
            <v>0</v>
          </cell>
          <cell r="DF216">
            <v>0</v>
          </cell>
          <cell r="DG216">
            <v>0</v>
          </cell>
          <cell r="DH216">
            <v>0</v>
          </cell>
          <cell r="DI216">
            <v>0</v>
          </cell>
          <cell r="DJ216">
            <v>0</v>
          </cell>
          <cell r="DK216">
            <v>0</v>
          </cell>
          <cell r="DL216">
            <v>0</v>
          </cell>
          <cell r="DM216">
            <v>0</v>
          </cell>
          <cell r="DN216" t="b">
            <v>0</v>
          </cell>
          <cell r="DO216" t="b">
            <v>0</v>
          </cell>
          <cell r="DP216" t="b">
            <v>0</v>
          </cell>
          <cell r="DQ216" t="b">
            <v>0</v>
          </cell>
          <cell r="DR216">
            <v>0</v>
          </cell>
          <cell r="DS216">
            <v>0</v>
          </cell>
          <cell r="DT216">
            <v>0</v>
          </cell>
          <cell r="DU216">
            <v>0</v>
          </cell>
          <cell r="DV216">
            <v>0</v>
          </cell>
          <cell r="DW216">
            <v>0</v>
          </cell>
          <cell r="DX216">
            <v>0</v>
          </cell>
          <cell r="DY216">
            <v>0</v>
          </cell>
          <cell r="DZ216">
            <v>0</v>
          </cell>
          <cell r="EA216">
            <v>0</v>
          </cell>
          <cell r="EB216">
            <v>0</v>
          </cell>
          <cell r="EC216">
            <v>0</v>
          </cell>
          <cell r="ED216">
            <v>0</v>
          </cell>
          <cell r="EE216">
            <v>0</v>
          </cell>
          <cell r="EF216">
            <v>0</v>
          </cell>
          <cell r="EG216">
            <v>0</v>
          </cell>
          <cell r="EH216">
            <v>0</v>
          </cell>
          <cell r="EI216">
            <v>0</v>
          </cell>
          <cell r="EJ216">
            <v>0</v>
          </cell>
          <cell r="EK216">
            <v>0</v>
          </cell>
          <cell r="EL216">
            <v>0</v>
          </cell>
          <cell r="EM216">
            <v>0</v>
          </cell>
          <cell r="EN216">
            <v>0</v>
          </cell>
          <cell r="EO216">
            <v>0</v>
          </cell>
          <cell r="EP216">
            <v>0</v>
          </cell>
          <cell r="EQ216">
            <v>0</v>
          </cell>
          <cell r="ER216">
            <v>0</v>
          </cell>
          <cell r="ES216" t="b">
            <v>0</v>
          </cell>
          <cell r="ET216">
            <v>0</v>
          </cell>
          <cell r="EU216">
            <v>0</v>
          </cell>
          <cell r="EV216">
            <v>0</v>
          </cell>
        </row>
        <row r="217">
          <cell r="A217">
            <v>42</v>
          </cell>
          <cell r="B217" t="str">
            <v>2700908290905</v>
          </cell>
          <cell r="C217" t="str">
            <v>ESTE</v>
          </cell>
          <cell r="D217" t="str">
            <v>BARBURA ELIZA</v>
          </cell>
          <cell r="E217" t="str">
            <v>BARBURA</v>
          </cell>
          <cell r="F217" t="str">
            <v>ELIZA</v>
          </cell>
          <cell r="G217" t="str">
            <v>referent</v>
          </cell>
          <cell r="H217">
            <v>0</v>
          </cell>
          <cell r="I217">
            <v>3905000</v>
          </cell>
          <cell r="J217">
            <v>3905000</v>
          </cell>
          <cell r="K217">
            <v>3905000</v>
          </cell>
          <cell r="L217">
            <v>0</v>
          </cell>
          <cell r="M217">
            <v>0</v>
          </cell>
          <cell r="N217">
            <v>0</v>
          </cell>
          <cell r="O217">
            <v>0</v>
          </cell>
          <cell r="P217">
            <v>0</v>
          </cell>
          <cell r="Q217">
            <v>144</v>
          </cell>
          <cell r="R217">
            <v>144</v>
          </cell>
          <cell r="S217">
            <v>0</v>
          </cell>
          <cell r="T217">
            <v>0</v>
          </cell>
          <cell r="U217">
            <v>0</v>
          </cell>
          <cell r="V217">
            <v>0</v>
          </cell>
          <cell r="W217">
            <v>0</v>
          </cell>
          <cell r="X217">
            <v>0</v>
          </cell>
          <cell r="Y217">
            <v>0</v>
          </cell>
          <cell r="Z217">
            <v>10</v>
          </cell>
          <cell r="AA217">
            <v>390500</v>
          </cell>
          <cell r="AB217">
            <v>390500</v>
          </cell>
          <cell r="AC217">
            <v>0</v>
          </cell>
          <cell r="AD217">
            <v>0</v>
          </cell>
          <cell r="AE217">
            <v>0</v>
          </cell>
          <cell r="AF217">
            <v>15</v>
          </cell>
          <cell r="AG217">
            <v>585750</v>
          </cell>
          <cell r="AH217">
            <v>585750</v>
          </cell>
          <cell r="AI217">
            <v>0</v>
          </cell>
          <cell r="AJ217">
            <v>0</v>
          </cell>
          <cell r="AK217">
            <v>0</v>
          </cell>
          <cell r="AL217">
            <v>2409191</v>
          </cell>
          <cell r="AM217">
            <v>0</v>
          </cell>
          <cell r="AN217">
            <v>0</v>
          </cell>
          <cell r="AO217" t="b">
            <v>0</v>
          </cell>
          <cell r="AP217">
            <v>0</v>
          </cell>
          <cell r="AQ217">
            <v>0</v>
          </cell>
          <cell r="AR217">
            <v>3500000</v>
          </cell>
          <cell r="AS217">
            <v>0</v>
          </cell>
          <cell r="AT217">
            <v>0</v>
          </cell>
          <cell r="AU217">
            <v>244062</v>
          </cell>
          <cell r="AV217">
            <v>39050</v>
          </cell>
          <cell r="AW217">
            <v>10790441</v>
          </cell>
          <cell r="AX217">
            <v>755331</v>
          </cell>
          <cell r="AY217">
            <v>0</v>
          </cell>
          <cell r="AZ217">
            <v>138900</v>
          </cell>
          <cell r="BA217">
            <v>9613098</v>
          </cell>
          <cell r="BB217">
            <v>926000</v>
          </cell>
          <cell r="BC217">
            <v>1</v>
          </cell>
          <cell r="BD217">
            <v>0</v>
          </cell>
          <cell r="BE217">
            <v>926000</v>
          </cell>
          <cell r="BF217">
            <v>8687098</v>
          </cell>
          <cell r="BG217">
            <v>2695779</v>
          </cell>
          <cell r="BH217">
            <v>7056219</v>
          </cell>
          <cell r="BI217">
            <v>0</v>
          </cell>
          <cell r="BJ217">
            <v>0</v>
          </cell>
          <cell r="BK217">
            <v>0</v>
          </cell>
          <cell r="BL217">
            <v>0</v>
          </cell>
          <cell r="BM217">
            <v>7017169</v>
          </cell>
          <cell r="BN217" t="b">
            <v>1</v>
          </cell>
          <cell r="BO217">
            <v>39050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F217">
            <v>0</v>
          </cell>
          <cell r="CG217">
            <v>0</v>
          </cell>
          <cell r="CH217" t="str">
            <v>DECEMBRIE</v>
          </cell>
          <cell r="CI217" t="str">
            <v>IA</v>
          </cell>
          <cell r="CJ217">
            <v>0</v>
          </cell>
          <cell r="CK217" t="b">
            <v>0</v>
          </cell>
          <cell r="CL217">
            <v>0</v>
          </cell>
          <cell r="CM217">
            <v>0</v>
          </cell>
          <cell r="CN217">
            <v>0</v>
          </cell>
          <cell r="CO217">
            <v>0</v>
          </cell>
          <cell r="CP217" t="str">
            <v>N</v>
          </cell>
          <cell r="CQ217" t="str">
            <v>N</v>
          </cell>
          <cell r="CR217" t="b">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t="b">
            <v>0</v>
          </cell>
          <cell r="DO217" t="b">
            <v>0</v>
          </cell>
          <cell r="DP217" t="b">
            <v>0</v>
          </cell>
          <cell r="DQ217" t="b">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t="b">
            <v>0</v>
          </cell>
          <cell r="ET217">
            <v>0</v>
          </cell>
          <cell r="EU217">
            <v>0</v>
          </cell>
          <cell r="EV217">
            <v>0</v>
          </cell>
        </row>
        <row r="218">
          <cell r="A218">
            <v>281</v>
          </cell>
          <cell r="B218" t="str">
            <v>2680921022811</v>
          </cell>
          <cell r="C218" t="str">
            <v>ESTE</v>
          </cell>
          <cell r="D218" t="str">
            <v>CRACIUN ALEXANDRINA</v>
          </cell>
          <cell r="E218" t="str">
            <v>CRACIUN</v>
          </cell>
          <cell r="F218" t="str">
            <v>ALEXANDRINA</v>
          </cell>
          <cell r="G218" t="str">
            <v>referent</v>
          </cell>
          <cell r="H218">
            <v>0</v>
          </cell>
          <cell r="I218">
            <v>2150733</v>
          </cell>
          <cell r="J218">
            <v>2150733</v>
          </cell>
          <cell r="K218">
            <v>2150733</v>
          </cell>
          <cell r="L218">
            <v>0</v>
          </cell>
          <cell r="M218">
            <v>0</v>
          </cell>
          <cell r="N218">
            <v>0</v>
          </cell>
          <cell r="O218">
            <v>0</v>
          </cell>
          <cell r="P218">
            <v>0</v>
          </cell>
          <cell r="Q218">
            <v>144</v>
          </cell>
          <cell r="R218">
            <v>144</v>
          </cell>
          <cell r="S218">
            <v>0</v>
          </cell>
          <cell r="T218">
            <v>0</v>
          </cell>
          <cell r="U218">
            <v>0</v>
          </cell>
          <cell r="V218">
            <v>0</v>
          </cell>
          <cell r="W218">
            <v>0</v>
          </cell>
          <cell r="X218">
            <v>0</v>
          </cell>
          <cell r="Y218">
            <v>0</v>
          </cell>
          <cell r="Z218">
            <v>5</v>
          </cell>
          <cell r="AA218">
            <v>107537</v>
          </cell>
          <cell r="AB218">
            <v>107537</v>
          </cell>
          <cell r="AC218">
            <v>0</v>
          </cell>
          <cell r="AD218">
            <v>0</v>
          </cell>
          <cell r="AE218">
            <v>0</v>
          </cell>
          <cell r="AF218">
            <v>15</v>
          </cell>
          <cell r="AG218">
            <v>322610</v>
          </cell>
          <cell r="AH218">
            <v>322610</v>
          </cell>
          <cell r="AI218">
            <v>0</v>
          </cell>
          <cell r="AJ218">
            <v>0</v>
          </cell>
          <cell r="AK218">
            <v>0</v>
          </cell>
          <cell r="AL218">
            <v>1642073</v>
          </cell>
          <cell r="AM218">
            <v>0</v>
          </cell>
          <cell r="AN218">
            <v>0</v>
          </cell>
          <cell r="AO218" t="b">
            <v>0</v>
          </cell>
          <cell r="AP218">
            <v>0</v>
          </cell>
          <cell r="AQ218">
            <v>0</v>
          </cell>
          <cell r="AR218">
            <v>3500000</v>
          </cell>
          <cell r="AS218">
            <v>0</v>
          </cell>
          <cell r="AT218">
            <v>0</v>
          </cell>
          <cell r="AU218">
            <v>129044</v>
          </cell>
          <cell r="AV218">
            <v>21507</v>
          </cell>
          <cell r="AW218">
            <v>7722953</v>
          </cell>
          <cell r="AX218">
            <v>540607</v>
          </cell>
          <cell r="AY218">
            <v>0</v>
          </cell>
          <cell r="AZ218">
            <v>138900</v>
          </cell>
          <cell r="BA218">
            <v>6892895</v>
          </cell>
          <cell r="BB218">
            <v>926000</v>
          </cell>
          <cell r="BC218">
            <v>1</v>
          </cell>
          <cell r="BD218">
            <v>0</v>
          </cell>
          <cell r="BE218">
            <v>926000</v>
          </cell>
          <cell r="BF218">
            <v>5966895</v>
          </cell>
          <cell r="BG218">
            <v>1607698</v>
          </cell>
          <cell r="BH218">
            <v>5424097</v>
          </cell>
          <cell r="BI218">
            <v>0</v>
          </cell>
          <cell r="BJ218">
            <v>0</v>
          </cell>
          <cell r="BK218">
            <v>0</v>
          </cell>
          <cell r="BL218">
            <v>0</v>
          </cell>
          <cell r="BM218">
            <v>5402590</v>
          </cell>
          <cell r="BN218" t="b">
            <v>1</v>
          </cell>
          <cell r="BO218">
            <v>21507</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F218">
            <v>0</v>
          </cell>
          <cell r="CG218">
            <v>0</v>
          </cell>
          <cell r="CH218" t="str">
            <v>DECEMBRIE</v>
          </cell>
          <cell r="CI218" t="str">
            <v>IA</v>
          </cell>
          <cell r="CJ218">
            <v>0</v>
          </cell>
          <cell r="CK218" t="b">
            <v>0</v>
          </cell>
          <cell r="CL218">
            <v>0</v>
          </cell>
          <cell r="CM218">
            <v>0</v>
          </cell>
          <cell r="CN218">
            <v>0</v>
          </cell>
          <cell r="CO218">
            <v>0</v>
          </cell>
          <cell r="CP218" t="str">
            <v>N</v>
          </cell>
          <cell r="CQ218" t="str">
            <v>N</v>
          </cell>
          <cell r="CR218" t="b">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t="b">
            <v>0</v>
          </cell>
          <cell r="DO218" t="b">
            <v>0</v>
          </cell>
          <cell r="DP218" t="b">
            <v>0</v>
          </cell>
          <cell r="DQ218" t="b">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t="b">
            <v>0</v>
          </cell>
          <cell r="ET218">
            <v>0</v>
          </cell>
          <cell r="EU218">
            <v>0</v>
          </cell>
          <cell r="EV218">
            <v>0</v>
          </cell>
        </row>
        <row r="219">
          <cell r="A219">
            <v>282</v>
          </cell>
          <cell r="B219" t="str">
            <v>1750312020055</v>
          </cell>
          <cell r="C219" t="str">
            <v>ESTE</v>
          </cell>
          <cell r="D219" t="str">
            <v>FLOAREA CLAUDIU</v>
          </cell>
          <cell r="E219" t="str">
            <v>FLOAREA</v>
          </cell>
          <cell r="F219" t="str">
            <v>CLAUDIU-EUGEN</v>
          </cell>
          <cell r="G219" t="str">
            <v>referent</v>
          </cell>
          <cell r="H219">
            <v>0</v>
          </cell>
          <cell r="I219">
            <v>2497467</v>
          </cell>
          <cell r="J219">
            <v>2497467</v>
          </cell>
          <cell r="K219">
            <v>1664978</v>
          </cell>
          <cell r="L219">
            <v>0</v>
          </cell>
          <cell r="M219">
            <v>0</v>
          </cell>
          <cell r="N219">
            <v>0</v>
          </cell>
          <cell r="O219">
            <v>0</v>
          </cell>
          <cell r="P219">
            <v>0</v>
          </cell>
          <cell r="Q219">
            <v>144</v>
          </cell>
          <cell r="R219">
            <v>96</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15</v>
          </cell>
          <cell r="AG219">
            <v>249747</v>
          </cell>
          <cell r="AH219">
            <v>374620</v>
          </cell>
          <cell r="AI219">
            <v>48</v>
          </cell>
          <cell r="AJ219">
            <v>832489</v>
          </cell>
          <cell r="AK219">
            <v>0</v>
          </cell>
          <cell r="AL219">
            <v>2110701</v>
          </cell>
          <cell r="AM219">
            <v>0</v>
          </cell>
          <cell r="AN219">
            <v>0</v>
          </cell>
          <cell r="AO219" t="b">
            <v>0</v>
          </cell>
          <cell r="AP219">
            <v>0</v>
          </cell>
          <cell r="AQ219">
            <v>0</v>
          </cell>
          <cell r="AR219">
            <v>3500000</v>
          </cell>
          <cell r="AS219">
            <v>0</v>
          </cell>
          <cell r="AT219">
            <v>0</v>
          </cell>
          <cell r="AU219">
            <v>143604</v>
          </cell>
          <cell r="AV219">
            <v>24975</v>
          </cell>
          <cell r="AW219">
            <v>8357915</v>
          </cell>
          <cell r="AX219">
            <v>585054</v>
          </cell>
          <cell r="AY219">
            <v>0</v>
          </cell>
          <cell r="AZ219">
            <v>138900</v>
          </cell>
          <cell r="BA219">
            <v>7465382</v>
          </cell>
          <cell r="BB219">
            <v>926000</v>
          </cell>
          <cell r="BC219">
            <v>1</v>
          </cell>
          <cell r="BD219">
            <v>0</v>
          </cell>
          <cell r="BE219">
            <v>926000</v>
          </cell>
          <cell r="BF219">
            <v>6539382</v>
          </cell>
          <cell r="BG219">
            <v>1836693</v>
          </cell>
          <cell r="BH219">
            <v>5767589</v>
          </cell>
          <cell r="BI219">
            <v>0</v>
          </cell>
          <cell r="BJ219">
            <v>0</v>
          </cell>
          <cell r="BK219">
            <v>1061095</v>
          </cell>
          <cell r="BL219">
            <v>0</v>
          </cell>
          <cell r="BM219">
            <v>4681519</v>
          </cell>
          <cell r="BN219" t="b">
            <v>1</v>
          </cell>
          <cell r="BO219">
            <v>24975</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F219">
            <v>0</v>
          </cell>
          <cell r="CG219">
            <v>0</v>
          </cell>
          <cell r="CH219" t="str">
            <v>DECEMBRIE</v>
          </cell>
          <cell r="CI219" t="str">
            <v>IA</v>
          </cell>
          <cell r="CJ219">
            <v>0</v>
          </cell>
          <cell r="CK219" t="b">
            <v>0</v>
          </cell>
          <cell r="CL219">
            <v>0</v>
          </cell>
          <cell r="CM219">
            <v>0</v>
          </cell>
          <cell r="CN219">
            <v>0</v>
          </cell>
          <cell r="CO219">
            <v>0</v>
          </cell>
          <cell r="CP219" t="str">
            <v>N</v>
          </cell>
          <cell r="CQ219" t="str">
            <v>N</v>
          </cell>
          <cell r="CR219" t="b">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t="b">
            <v>0</v>
          </cell>
          <cell r="DO219" t="b">
            <v>0</v>
          </cell>
          <cell r="DP219" t="b">
            <v>0</v>
          </cell>
          <cell r="DQ219" t="b">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t="b">
            <v>0</v>
          </cell>
          <cell r="ET219">
            <v>0</v>
          </cell>
          <cell r="EU219">
            <v>0</v>
          </cell>
          <cell r="EV219">
            <v>0</v>
          </cell>
        </row>
        <row r="220">
          <cell r="A220">
            <v>283</v>
          </cell>
          <cell r="B220" t="str">
            <v>2780528020042</v>
          </cell>
          <cell r="C220" t="str">
            <v>ESTE</v>
          </cell>
          <cell r="D220" t="str">
            <v>GLOGOVETAN SIMONA-IOANA</v>
          </cell>
          <cell r="E220" t="str">
            <v>GLOGOVETAN</v>
          </cell>
          <cell r="F220" t="str">
            <v>SIMONA-IOANA</v>
          </cell>
          <cell r="G220" t="str">
            <v>referent</v>
          </cell>
          <cell r="H220">
            <v>0</v>
          </cell>
          <cell r="I220">
            <v>2497467</v>
          </cell>
          <cell r="J220">
            <v>2497467</v>
          </cell>
          <cell r="K220">
            <v>2219971</v>
          </cell>
          <cell r="L220">
            <v>0</v>
          </cell>
          <cell r="M220">
            <v>0</v>
          </cell>
          <cell r="N220">
            <v>0</v>
          </cell>
          <cell r="O220">
            <v>0</v>
          </cell>
          <cell r="P220">
            <v>0</v>
          </cell>
          <cell r="Q220">
            <v>144</v>
          </cell>
          <cell r="R220">
            <v>128</v>
          </cell>
          <cell r="S220">
            <v>0</v>
          </cell>
          <cell r="T220">
            <v>0</v>
          </cell>
          <cell r="U220">
            <v>0</v>
          </cell>
          <cell r="V220">
            <v>0</v>
          </cell>
          <cell r="W220">
            <v>0</v>
          </cell>
          <cell r="X220">
            <v>0</v>
          </cell>
          <cell r="Y220">
            <v>0</v>
          </cell>
          <cell r="Z220">
            <v>5</v>
          </cell>
          <cell r="AA220">
            <v>110999</v>
          </cell>
          <cell r="AB220">
            <v>124873</v>
          </cell>
          <cell r="AC220">
            <v>0</v>
          </cell>
          <cell r="AD220">
            <v>0</v>
          </cell>
          <cell r="AE220">
            <v>0</v>
          </cell>
          <cell r="AF220">
            <v>15</v>
          </cell>
          <cell r="AG220">
            <v>332996</v>
          </cell>
          <cell r="AH220">
            <v>374620</v>
          </cell>
          <cell r="AI220">
            <v>16</v>
          </cell>
          <cell r="AJ220">
            <v>291371</v>
          </cell>
          <cell r="AK220">
            <v>0</v>
          </cell>
          <cell r="AL220">
            <v>2110701</v>
          </cell>
          <cell r="AM220">
            <v>0</v>
          </cell>
          <cell r="AN220">
            <v>0</v>
          </cell>
          <cell r="AO220" t="b">
            <v>0</v>
          </cell>
          <cell r="AP220">
            <v>0</v>
          </cell>
          <cell r="AQ220">
            <v>0</v>
          </cell>
          <cell r="AR220">
            <v>3500000</v>
          </cell>
          <cell r="AS220">
            <v>0</v>
          </cell>
          <cell r="AT220">
            <v>0</v>
          </cell>
          <cell r="AU220">
            <v>149848</v>
          </cell>
          <cell r="AV220">
            <v>24975</v>
          </cell>
          <cell r="AW220">
            <v>8566038</v>
          </cell>
          <cell r="AX220">
            <v>599623</v>
          </cell>
          <cell r="AY220">
            <v>0</v>
          </cell>
          <cell r="AZ220">
            <v>138900</v>
          </cell>
          <cell r="BA220">
            <v>7652692</v>
          </cell>
          <cell r="BB220">
            <v>926000</v>
          </cell>
          <cell r="BC220">
            <v>1</v>
          </cell>
          <cell r="BD220">
            <v>0</v>
          </cell>
          <cell r="BE220">
            <v>926000</v>
          </cell>
          <cell r="BF220">
            <v>6726692</v>
          </cell>
          <cell r="BG220">
            <v>1911617</v>
          </cell>
          <cell r="BH220">
            <v>5879975</v>
          </cell>
          <cell r="BI220">
            <v>0</v>
          </cell>
          <cell r="BJ220">
            <v>0</v>
          </cell>
          <cell r="BK220">
            <v>0</v>
          </cell>
          <cell r="BL220">
            <v>0</v>
          </cell>
          <cell r="BM220">
            <v>5855000</v>
          </cell>
          <cell r="BN220" t="b">
            <v>1</v>
          </cell>
          <cell r="BO220">
            <v>24975</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F220">
            <v>0</v>
          </cell>
          <cell r="CG220">
            <v>0</v>
          </cell>
          <cell r="CH220" t="str">
            <v>DECEMBRIE</v>
          </cell>
          <cell r="CI220" t="str">
            <v>IA</v>
          </cell>
          <cell r="CJ220">
            <v>0</v>
          </cell>
          <cell r="CK220" t="b">
            <v>0</v>
          </cell>
          <cell r="CL220">
            <v>0</v>
          </cell>
          <cell r="CM220">
            <v>0</v>
          </cell>
          <cell r="CN220">
            <v>0</v>
          </cell>
          <cell r="CO220">
            <v>0</v>
          </cell>
          <cell r="CP220" t="str">
            <v>N</v>
          </cell>
          <cell r="CQ220" t="str">
            <v>N</v>
          </cell>
          <cell r="CR220" t="b">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t="b">
            <v>0</v>
          </cell>
          <cell r="DO220" t="b">
            <v>0</v>
          </cell>
          <cell r="DP220" t="b">
            <v>0</v>
          </cell>
          <cell r="DQ220" t="b">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t="b">
            <v>0</v>
          </cell>
          <cell r="ET220">
            <v>0</v>
          </cell>
          <cell r="EU220">
            <v>0</v>
          </cell>
          <cell r="EV220">
            <v>0</v>
          </cell>
        </row>
        <row r="221">
          <cell r="A221">
            <v>284</v>
          </cell>
          <cell r="B221" t="str">
            <v>2720330020041</v>
          </cell>
          <cell r="C221" t="str">
            <v>ESTE</v>
          </cell>
          <cell r="D221" t="str">
            <v>HAREU GABRIELA-LILIANA</v>
          </cell>
          <cell r="E221" t="str">
            <v>HAREU</v>
          </cell>
          <cell r="F221" t="str">
            <v>GABRIELA-LILIANA</v>
          </cell>
          <cell r="G221" t="str">
            <v>referent</v>
          </cell>
          <cell r="H221">
            <v>0</v>
          </cell>
          <cell r="I221">
            <v>2497467</v>
          </cell>
          <cell r="J221">
            <v>2497467</v>
          </cell>
          <cell r="K221">
            <v>2497467</v>
          </cell>
          <cell r="L221">
            <v>0</v>
          </cell>
          <cell r="M221">
            <v>0</v>
          </cell>
          <cell r="N221">
            <v>0</v>
          </cell>
          <cell r="O221">
            <v>0</v>
          </cell>
          <cell r="P221">
            <v>0</v>
          </cell>
          <cell r="Q221">
            <v>144</v>
          </cell>
          <cell r="R221">
            <v>144</v>
          </cell>
          <cell r="S221">
            <v>0</v>
          </cell>
          <cell r="T221">
            <v>0</v>
          </cell>
          <cell r="U221">
            <v>0</v>
          </cell>
          <cell r="V221">
            <v>0</v>
          </cell>
          <cell r="W221">
            <v>0</v>
          </cell>
          <cell r="X221">
            <v>0</v>
          </cell>
          <cell r="Y221">
            <v>0</v>
          </cell>
          <cell r="Z221">
            <v>10</v>
          </cell>
          <cell r="AA221">
            <v>249747</v>
          </cell>
          <cell r="AB221">
            <v>249747</v>
          </cell>
          <cell r="AC221">
            <v>0</v>
          </cell>
          <cell r="AD221">
            <v>0</v>
          </cell>
          <cell r="AE221">
            <v>0</v>
          </cell>
          <cell r="AF221">
            <v>15</v>
          </cell>
          <cell r="AG221">
            <v>374620</v>
          </cell>
          <cell r="AH221">
            <v>374620</v>
          </cell>
          <cell r="AI221">
            <v>0</v>
          </cell>
          <cell r="AJ221">
            <v>0</v>
          </cell>
          <cell r="AK221">
            <v>0</v>
          </cell>
          <cell r="AL221">
            <v>2110701</v>
          </cell>
          <cell r="AM221">
            <v>0</v>
          </cell>
          <cell r="AN221">
            <v>0</v>
          </cell>
          <cell r="AO221" t="b">
            <v>0</v>
          </cell>
          <cell r="AP221">
            <v>0</v>
          </cell>
          <cell r="AQ221">
            <v>0</v>
          </cell>
          <cell r="AR221">
            <v>3500000</v>
          </cell>
          <cell r="AS221">
            <v>0</v>
          </cell>
          <cell r="AT221">
            <v>0</v>
          </cell>
          <cell r="AU221">
            <v>156092</v>
          </cell>
          <cell r="AV221">
            <v>24975</v>
          </cell>
          <cell r="AW221">
            <v>8732535</v>
          </cell>
          <cell r="AX221">
            <v>611277</v>
          </cell>
          <cell r="AY221">
            <v>0</v>
          </cell>
          <cell r="AZ221">
            <v>138900</v>
          </cell>
          <cell r="BA221">
            <v>7801291</v>
          </cell>
          <cell r="BB221">
            <v>926000</v>
          </cell>
          <cell r="BC221">
            <v>1</v>
          </cell>
          <cell r="BD221">
            <v>0</v>
          </cell>
          <cell r="BE221">
            <v>926000</v>
          </cell>
          <cell r="BF221">
            <v>6875291</v>
          </cell>
          <cell r="BG221">
            <v>1971056</v>
          </cell>
          <cell r="BH221">
            <v>5969135</v>
          </cell>
          <cell r="BI221">
            <v>0</v>
          </cell>
          <cell r="BJ221">
            <v>0</v>
          </cell>
          <cell r="BK221">
            <v>0</v>
          </cell>
          <cell r="BL221">
            <v>0</v>
          </cell>
          <cell r="BM221">
            <v>5944160</v>
          </cell>
          <cell r="BN221" t="b">
            <v>1</v>
          </cell>
          <cell r="BO221">
            <v>24975</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F221">
            <v>0</v>
          </cell>
          <cell r="CG221">
            <v>0</v>
          </cell>
          <cell r="CH221" t="str">
            <v>DECEMBRIE</v>
          </cell>
          <cell r="CI221" t="str">
            <v>IA</v>
          </cell>
          <cell r="CJ221">
            <v>0</v>
          </cell>
          <cell r="CK221" t="b">
            <v>0</v>
          </cell>
          <cell r="CL221">
            <v>0</v>
          </cell>
          <cell r="CM221">
            <v>0</v>
          </cell>
          <cell r="CN221">
            <v>0</v>
          </cell>
          <cell r="CO221">
            <v>0</v>
          </cell>
          <cell r="CP221" t="str">
            <v>N</v>
          </cell>
          <cell r="CQ221" t="str">
            <v>N</v>
          </cell>
          <cell r="CR221" t="b">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t="b">
            <v>0</v>
          </cell>
          <cell r="DO221" t="b">
            <v>0</v>
          </cell>
          <cell r="DP221" t="b">
            <v>0</v>
          </cell>
          <cell r="DQ221" t="b">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t="b">
            <v>0</v>
          </cell>
          <cell r="ET221">
            <v>0</v>
          </cell>
          <cell r="EU221">
            <v>0</v>
          </cell>
          <cell r="EV221">
            <v>0</v>
          </cell>
        </row>
        <row r="222">
          <cell r="A222">
            <v>285</v>
          </cell>
          <cell r="B222" t="str">
            <v>2680520020028</v>
          </cell>
          <cell r="C222" t="str">
            <v>ESTE</v>
          </cell>
          <cell r="D222" t="str">
            <v>IGA BRIGITTE-MAGDALENA</v>
          </cell>
          <cell r="E222" t="str">
            <v>IGA</v>
          </cell>
          <cell r="F222" t="str">
            <v>BRIGITTE-MAGDALENA</v>
          </cell>
          <cell r="G222" t="str">
            <v>referent</v>
          </cell>
          <cell r="H222">
            <v>0</v>
          </cell>
          <cell r="I222">
            <v>2497467</v>
          </cell>
          <cell r="J222">
            <v>2497467</v>
          </cell>
          <cell r="K222">
            <v>2358719</v>
          </cell>
          <cell r="L222">
            <v>0</v>
          </cell>
          <cell r="M222">
            <v>0</v>
          </cell>
          <cell r="N222">
            <v>0</v>
          </cell>
          <cell r="O222">
            <v>0</v>
          </cell>
          <cell r="P222">
            <v>0</v>
          </cell>
          <cell r="Q222">
            <v>144</v>
          </cell>
          <cell r="R222">
            <v>136</v>
          </cell>
          <cell r="S222">
            <v>0</v>
          </cell>
          <cell r="T222">
            <v>0</v>
          </cell>
          <cell r="U222">
            <v>0</v>
          </cell>
          <cell r="V222">
            <v>0</v>
          </cell>
          <cell r="W222">
            <v>0</v>
          </cell>
          <cell r="X222">
            <v>0</v>
          </cell>
          <cell r="Y222">
            <v>0</v>
          </cell>
          <cell r="Z222">
            <v>15</v>
          </cell>
          <cell r="AA222">
            <v>353808</v>
          </cell>
          <cell r="AB222">
            <v>374620</v>
          </cell>
          <cell r="AC222">
            <v>0</v>
          </cell>
          <cell r="AD222">
            <v>0</v>
          </cell>
          <cell r="AE222">
            <v>0</v>
          </cell>
          <cell r="AF222">
            <v>15</v>
          </cell>
          <cell r="AG222">
            <v>353808</v>
          </cell>
          <cell r="AH222">
            <v>374620</v>
          </cell>
          <cell r="AI222">
            <v>8</v>
          </cell>
          <cell r="AJ222">
            <v>159560</v>
          </cell>
          <cell r="AK222">
            <v>0</v>
          </cell>
          <cell r="AL222">
            <v>2110701</v>
          </cell>
          <cell r="AM222">
            <v>0</v>
          </cell>
          <cell r="AN222">
            <v>0</v>
          </cell>
          <cell r="AO222" t="b">
            <v>0</v>
          </cell>
          <cell r="AP222">
            <v>0</v>
          </cell>
          <cell r="AQ222">
            <v>0</v>
          </cell>
          <cell r="AR222">
            <v>3500000</v>
          </cell>
          <cell r="AS222">
            <v>0</v>
          </cell>
          <cell r="AT222">
            <v>0</v>
          </cell>
          <cell r="AU222">
            <v>162335</v>
          </cell>
          <cell r="AV222">
            <v>24975</v>
          </cell>
          <cell r="AW222">
            <v>8836596</v>
          </cell>
          <cell r="AX222">
            <v>618562</v>
          </cell>
          <cell r="AY222">
            <v>0</v>
          </cell>
          <cell r="AZ222">
            <v>138900</v>
          </cell>
          <cell r="BA222">
            <v>7891824</v>
          </cell>
          <cell r="BB222">
            <v>926000</v>
          </cell>
          <cell r="BC222">
            <v>1</v>
          </cell>
          <cell r="BD222">
            <v>0</v>
          </cell>
          <cell r="BE222">
            <v>926000</v>
          </cell>
          <cell r="BF222">
            <v>6965824</v>
          </cell>
          <cell r="BG222">
            <v>2007270</v>
          </cell>
          <cell r="BH222">
            <v>6023454</v>
          </cell>
          <cell r="BI222">
            <v>0</v>
          </cell>
          <cell r="BJ222">
            <v>0</v>
          </cell>
          <cell r="BK222">
            <v>0</v>
          </cell>
          <cell r="BL222">
            <v>0</v>
          </cell>
          <cell r="BM222">
            <v>5998479</v>
          </cell>
          <cell r="BN222" t="b">
            <v>1</v>
          </cell>
          <cell r="BO222">
            <v>24975</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F222">
            <v>0</v>
          </cell>
          <cell r="CG222">
            <v>0</v>
          </cell>
          <cell r="CH222" t="str">
            <v>DECEMBRIE</v>
          </cell>
          <cell r="CI222" t="str">
            <v>IA</v>
          </cell>
          <cell r="CJ222">
            <v>0</v>
          </cell>
          <cell r="CK222" t="b">
            <v>0</v>
          </cell>
          <cell r="CL222">
            <v>0</v>
          </cell>
          <cell r="CM222">
            <v>0</v>
          </cell>
          <cell r="CN222">
            <v>0</v>
          </cell>
          <cell r="CO222">
            <v>0</v>
          </cell>
          <cell r="CP222" t="str">
            <v>N</v>
          </cell>
          <cell r="CQ222" t="str">
            <v>N</v>
          </cell>
          <cell r="CR222" t="b">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t="b">
            <v>0</v>
          </cell>
          <cell r="DO222" t="b">
            <v>0</v>
          </cell>
          <cell r="DP222" t="b">
            <v>0</v>
          </cell>
          <cell r="DQ222" t="b">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t="b">
            <v>0</v>
          </cell>
          <cell r="ET222">
            <v>0</v>
          </cell>
          <cell r="EU222">
            <v>0</v>
          </cell>
          <cell r="EV222">
            <v>0</v>
          </cell>
        </row>
        <row r="223">
          <cell r="A223">
            <v>286</v>
          </cell>
          <cell r="B223" t="str">
            <v>2720403021872</v>
          </cell>
          <cell r="C223" t="str">
            <v>ESTE</v>
          </cell>
          <cell r="D223" t="str">
            <v>PAGUBA FLOARE</v>
          </cell>
          <cell r="E223" t="str">
            <v>PAGUBA</v>
          </cell>
          <cell r="F223" t="str">
            <v>FLOARE</v>
          </cell>
          <cell r="G223" t="str">
            <v>referent</v>
          </cell>
          <cell r="H223">
            <v>0</v>
          </cell>
          <cell r="I223">
            <v>2547000</v>
          </cell>
          <cell r="J223">
            <v>2547000</v>
          </cell>
          <cell r="K223">
            <v>2547000</v>
          </cell>
          <cell r="L223">
            <v>0</v>
          </cell>
          <cell r="M223">
            <v>0</v>
          </cell>
          <cell r="N223">
            <v>0</v>
          </cell>
          <cell r="O223">
            <v>0</v>
          </cell>
          <cell r="P223">
            <v>0</v>
          </cell>
          <cell r="Q223">
            <v>144</v>
          </cell>
          <cell r="R223">
            <v>144</v>
          </cell>
          <cell r="S223">
            <v>0</v>
          </cell>
          <cell r="T223">
            <v>0</v>
          </cell>
          <cell r="U223">
            <v>0</v>
          </cell>
          <cell r="V223">
            <v>0</v>
          </cell>
          <cell r="W223">
            <v>0</v>
          </cell>
          <cell r="X223">
            <v>0</v>
          </cell>
          <cell r="Y223">
            <v>0</v>
          </cell>
          <cell r="Z223">
            <v>10</v>
          </cell>
          <cell r="AA223">
            <v>254700</v>
          </cell>
          <cell r="AB223">
            <v>254700</v>
          </cell>
          <cell r="AC223">
            <v>10</v>
          </cell>
          <cell r="AD223">
            <v>254700</v>
          </cell>
          <cell r="AE223">
            <v>254700</v>
          </cell>
          <cell r="AF223">
            <v>15</v>
          </cell>
          <cell r="AG223">
            <v>382050</v>
          </cell>
          <cell r="AH223">
            <v>382050</v>
          </cell>
          <cell r="AI223">
            <v>0</v>
          </cell>
          <cell r="AJ223">
            <v>0</v>
          </cell>
          <cell r="AK223">
            <v>0</v>
          </cell>
          <cell r="AL223">
            <v>2150974</v>
          </cell>
          <cell r="AM223">
            <v>0</v>
          </cell>
          <cell r="AN223">
            <v>0</v>
          </cell>
          <cell r="AO223" t="b">
            <v>0</v>
          </cell>
          <cell r="AP223">
            <v>0</v>
          </cell>
          <cell r="AQ223">
            <v>0</v>
          </cell>
          <cell r="AR223">
            <v>3500000</v>
          </cell>
          <cell r="AS223">
            <v>0</v>
          </cell>
          <cell r="AT223">
            <v>0</v>
          </cell>
          <cell r="AU223">
            <v>171922</v>
          </cell>
          <cell r="AV223">
            <v>25470</v>
          </cell>
          <cell r="AW223">
            <v>9089424</v>
          </cell>
          <cell r="AX223">
            <v>636260</v>
          </cell>
          <cell r="AY223">
            <v>0</v>
          </cell>
          <cell r="AZ223">
            <v>138900</v>
          </cell>
          <cell r="BA223">
            <v>8116872</v>
          </cell>
          <cell r="BB223">
            <v>926000</v>
          </cell>
          <cell r="BC223">
            <v>1.35</v>
          </cell>
          <cell r="BD223">
            <v>324100</v>
          </cell>
          <cell r="BE223">
            <v>1250100</v>
          </cell>
          <cell r="BF223">
            <v>6866772</v>
          </cell>
          <cell r="BG223">
            <v>1967649</v>
          </cell>
          <cell r="BH223">
            <v>6288123</v>
          </cell>
          <cell r="BI223">
            <v>0</v>
          </cell>
          <cell r="BJ223">
            <v>0</v>
          </cell>
          <cell r="BK223">
            <v>450000</v>
          </cell>
          <cell r="BL223">
            <v>0</v>
          </cell>
          <cell r="BM223">
            <v>5812653</v>
          </cell>
          <cell r="BN223" t="b">
            <v>1</v>
          </cell>
          <cell r="BO223">
            <v>25470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F223">
            <v>0</v>
          </cell>
          <cell r="CG223">
            <v>0</v>
          </cell>
          <cell r="CH223" t="str">
            <v>DECEMBRIE</v>
          </cell>
          <cell r="CI223" t="str">
            <v>IA</v>
          </cell>
          <cell r="CJ223">
            <v>0</v>
          </cell>
          <cell r="CK223" t="b">
            <v>0</v>
          </cell>
          <cell r="CL223">
            <v>0</v>
          </cell>
          <cell r="CM223">
            <v>0</v>
          </cell>
          <cell r="CN223">
            <v>0</v>
          </cell>
          <cell r="CO223">
            <v>0</v>
          </cell>
          <cell r="CP223" t="str">
            <v>N</v>
          </cell>
          <cell r="CQ223" t="str">
            <v>N</v>
          </cell>
          <cell r="CR223" t="b">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t="b">
            <v>0</v>
          </cell>
          <cell r="DO223" t="b">
            <v>0</v>
          </cell>
          <cell r="DP223" t="b">
            <v>0</v>
          </cell>
          <cell r="DQ223" t="b">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t="b">
            <v>0</v>
          </cell>
          <cell r="ET223">
            <v>0</v>
          </cell>
          <cell r="EU223">
            <v>0</v>
          </cell>
          <cell r="EV223">
            <v>0</v>
          </cell>
        </row>
        <row r="224">
          <cell r="A224">
            <v>287</v>
          </cell>
          <cell r="B224" t="str">
            <v>2720122020018</v>
          </cell>
          <cell r="C224" t="str">
            <v>ESTE</v>
          </cell>
          <cell r="D224" t="str">
            <v>RIGLER SONIA</v>
          </cell>
          <cell r="E224" t="str">
            <v>RIGLER</v>
          </cell>
          <cell r="F224" t="str">
            <v>SONIA</v>
          </cell>
          <cell r="G224" t="str">
            <v>referent</v>
          </cell>
          <cell r="H224">
            <v>0</v>
          </cell>
          <cell r="I224">
            <v>2150733</v>
          </cell>
          <cell r="J224">
            <v>2150733</v>
          </cell>
          <cell r="K224">
            <v>2150733</v>
          </cell>
          <cell r="L224">
            <v>0</v>
          </cell>
          <cell r="M224">
            <v>0</v>
          </cell>
          <cell r="N224">
            <v>0</v>
          </cell>
          <cell r="O224">
            <v>0</v>
          </cell>
          <cell r="P224">
            <v>0</v>
          </cell>
          <cell r="Q224">
            <v>144</v>
          </cell>
          <cell r="R224">
            <v>144</v>
          </cell>
          <cell r="S224">
            <v>0</v>
          </cell>
          <cell r="T224">
            <v>0</v>
          </cell>
          <cell r="U224">
            <v>0</v>
          </cell>
          <cell r="V224">
            <v>0</v>
          </cell>
          <cell r="W224">
            <v>0</v>
          </cell>
          <cell r="X224">
            <v>0</v>
          </cell>
          <cell r="Y224">
            <v>0</v>
          </cell>
          <cell r="Z224">
            <v>5</v>
          </cell>
          <cell r="AA224">
            <v>107537</v>
          </cell>
          <cell r="AB224">
            <v>107537</v>
          </cell>
          <cell r="AC224">
            <v>0</v>
          </cell>
          <cell r="AD224">
            <v>0</v>
          </cell>
          <cell r="AE224">
            <v>0</v>
          </cell>
          <cell r="AF224">
            <v>15</v>
          </cell>
          <cell r="AG224">
            <v>322610</v>
          </cell>
          <cell r="AH224">
            <v>322610</v>
          </cell>
          <cell r="AI224">
            <v>0</v>
          </cell>
          <cell r="AJ224">
            <v>0</v>
          </cell>
          <cell r="AK224">
            <v>0</v>
          </cell>
          <cell r="AL224">
            <v>1824643</v>
          </cell>
          <cell r="AM224">
            <v>0</v>
          </cell>
          <cell r="AN224">
            <v>0</v>
          </cell>
          <cell r="AO224" t="b">
            <v>0</v>
          </cell>
          <cell r="AP224">
            <v>0</v>
          </cell>
          <cell r="AQ224">
            <v>0</v>
          </cell>
          <cell r="AR224">
            <v>3500000</v>
          </cell>
          <cell r="AS224">
            <v>0</v>
          </cell>
          <cell r="AT224">
            <v>0</v>
          </cell>
          <cell r="AU224">
            <v>129044</v>
          </cell>
          <cell r="AV224">
            <v>21507</v>
          </cell>
          <cell r="AW224">
            <v>7905523</v>
          </cell>
          <cell r="AX224">
            <v>553387</v>
          </cell>
          <cell r="AY224">
            <v>0</v>
          </cell>
          <cell r="AZ224">
            <v>138900</v>
          </cell>
          <cell r="BA224">
            <v>7062685</v>
          </cell>
          <cell r="BB224">
            <v>926000</v>
          </cell>
          <cell r="BC224">
            <v>1</v>
          </cell>
          <cell r="BD224">
            <v>0</v>
          </cell>
          <cell r="BE224">
            <v>926000</v>
          </cell>
          <cell r="BF224">
            <v>6136685</v>
          </cell>
          <cell r="BG224">
            <v>1675614</v>
          </cell>
          <cell r="BH224">
            <v>5525971</v>
          </cell>
          <cell r="BI224">
            <v>0</v>
          </cell>
          <cell r="BJ224">
            <v>0</v>
          </cell>
          <cell r="BK224">
            <v>0</v>
          </cell>
          <cell r="BL224">
            <v>0</v>
          </cell>
          <cell r="BM224">
            <v>5504464</v>
          </cell>
          <cell r="BN224" t="b">
            <v>1</v>
          </cell>
          <cell r="BO224">
            <v>21507</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F224">
            <v>0</v>
          </cell>
          <cell r="CG224">
            <v>0</v>
          </cell>
          <cell r="CH224" t="str">
            <v>DECEMBRIE</v>
          </cell>
          <cell r="CI224" t="str">
            <v>IA</v>
          </cell>
          <cell r="CJ224">
            <v>0</v>
          </cell>
          <cell r="CK224" t="b">
            <v>0</v>
          </cell>
          <cell r="CL224">
            <v>0</v>
          </cell>
          <cell r="CM224">
            <v>0</v>
          </cell>
          <cell r="CN224">
            <v>0</v>
          </cell>
          <cell r="CO224">
            <v>0</v>
          </cell>
          <cell r="CP224" t="str">
            <v>N</v>
          </cell>
          <cell r="CQ224" t="str">
            <v>N</v>
          </cell>
          <cell r="CR224" t="b">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t="b">
            <v>0</v>
          </cell>
          <cell r="DO224" t="b">
            <v>0</v>
          </cell>
          <cell r="DP224" t="b">
            <v>0</v>
          </cell>
          <cell r="DQ224" t="b">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t="b">
            <v>0</v>
          </cell>
          <cell r="ET224">
            <v>0</v>
          </cell>
          <cell r="EU224">
            <v>0</v>
          </cell>
          <cell r="EV224">
            <v>0</v>
          </cell>
        </row>
        <row r="225">
          <cell r="A225">
            <v>288</v>
          </cell>
          <cell r="B225" t="str">
            <v>2730219020013</v>
          </cell>
          <cell r="C225" t="str">
            <v>ESTE</v>
          </cell>
          <cell r="D225" t="str">
            <v>RUS RODICA-MARIANA</v>
          </cell>
          <cell r="E225" t="str">
            <v>RUS</v>
          </cell>
          <cell r="F225" t="str">
            <v>RODICA-MARIANA</v>
          </cell>
          <cell r="G225" t="str">
            <v>referent</v>
          </cell>
          <cell r="H225">
            <v>0</v>
          </cell>
          <cell r="I225">
            <v>2497467</v>
          </cell>
          <cell r="J225">
            <v>2497467</v>
          </cell>
          <cell r="K225">
            <v>2497467</v>
          </cell>
          <cell r="L225">
            <v>0</v>
          </cell>
          <cell r="M225">
            <v>0</v>
          </cell>
          <cell r="N225">
            <v>0</v>
          </cell>
          <cell r="O225">
            <v>0</v>
          </cell>
          <cell r="P225">
            <v>0</v>
          </cell>
          <cell r="Q225">
            <v>144</v>
          </cell>
          <cell r="R225">
            <v>144</v>
          </cell>
          <cell r="S225">
            <v>0</v>
          </cell>
          <cell r="T225">
            <v>0</v>
          </cell>
          <cell r="U225">
            <v>0</v>
          </cell>
          <cell r="V225">
            <v>0</v>
          </cell>
          <cell r="W225">
            <v>0</v>
          </cell>
          <cell r="X225">
            <v>0</v>
          </cell>
          <cell r="Y225">
            <v>0</v>
          </cell>
          <cell r="Z225">
            <v>10</v>
          </cell>
          <cell r="AA225">
            <v>249747</v>
          </cell>
          <cell r="AB225">
            <v>249747</v>
          </cell>
          <cell r="AC225">
            <v>0</v>
          </cell>
          <cell r="AD225">
            <v>0</v>
          </cell>
          <cell r="AE225">
            <v>0</v>
          </cell>
          <cell r="AF225">
            <v>15</v>
          </cell>
          <cell r="AG225">
            <v>374620</v>
          </cell>
          <cell r="AH225">
            <v>374620</v>
          </cell>
          <cell r="AI225">
            <v>0</v>
          </cell>
          <cell r="AJ225">
            <v>0</v>
          </cell>
          <cell r="AK225">
            <v>0</v>
          </cell>
          <cell r="AL225">
            <v>2013278</v>
          </cell>
          <cell r="AM225">
            <v>0</v>
          </cell>
          <cell r="AN225">
            <v>0</v>
          </cell>
          <cell r="AO225" t="b">
            <v>0</v>
          </cell>
          <cell r="AP225">
            <v>0</v>
          </cell>
          <cell r="AQ225">
            <v>0</v>
          </cell>
          <cell r="AR225">
            <v>3500000</v>
          </cell>
          <cell r="AS225">
            <v>0</v>
          </cell>
          <cell r="AT225">
            <v>0</v>
          </cell>
          <cell r="AU225">
            <v>156092</v>
          </cell>
          <cell r="AV225">
            <v>24975</v>
          </cell>
          <cell r="AW225">
            <v>8635112</v>
          </cell>
          <cell r="AX225">
            <v>604458</v>
          </cell>
          <cell r="AY225">
            <v>0</v>
          </cell>
          <cell r="AZ225">
            <v>138900</v>
          </cell>
          <cell r="BA225">
            <v>7710687</v>
          </cell>
          <cell r="BB225">
            <v>926000</v>
          </cell>
          <cell r="BC225">
            <v>1</v>
          </cell>
          <cell r="BD225">
            <v>0</v>
          </cell>
          <cell r="BE225">
            <v>926000</v>
          </cell>
          <cell r="BF225">
            <v>6784687</v>
          </cell>
          <cell r="BG225">
            <v>1934815</v>
          </cell>
          <cell r="BH225">
            <v>5914772</v>
          </cell>
          <cell r="BI225">
            <v>0</v>
          </cell>
          <cell r="BJ225">
            <v>0</v>
          </cell>
          <cell r="BK225">
            <v>890000</v>
          </cell>
          <cell r="BL225">
            <v>0</v>
          </cell>
          <cell r="BM225">
            <v>4999797</v>
          </cell>
          <cell r="BN225" t="b">
            <v>1</v>
          </cell>
          <cell r="BO225">
            <v>24975</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F225">
            <v>0</v>
          </cell>
          <cell r="CG225">
            <v>0</v>
          </cell>
          <cell r="CH225" t="str">
            <v>DECEMBRIE</v>
          </cell>
          <cell r="CI225" t="str">
            <v>IA</v>
          </cell>
          <cell r="CJ225">
            <v>0</v>
          </cell>
          <cell r="CK225" t="b">
            <v>0</v>
          </cell>
          <cell r="CL225">
            <v>0</v>
          </cell>
          <cell r="CM225">
            <v>0</v>
          </cell>
          <cell r="CN225">
            <v>0</v>
          </cell>
          <cell r="CO225">
            <v>0</v>
          </cell>
          <cell r="CP225" t="str">
            <v>N</v>
          </cell>
          <cell r="CQ225" t="str">
            <v>N</v>
          </cell>
          <cell r="CR225" t="b">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t="b">
            <v>0</v>
          </cell>
          <cell r="DO225" t="b">
            <v>0</v>
          </cell>
          <cell r="DP225" t="b">
            <v>0</v>
          </cell>
          <cell r="DQ225" t="b">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t="b">
            <v>0</v>
          </cell>
          <cell r="ET225">
            <v>0</v>
          </cell>
          <cell r="EU225">
            <v>0</v>
          </cell>
          <cell r="EV225">
            <v>0</v>
          </cell>
        </row>
        <row r="226">
          <cell r="A226">
            <v>289</v>
          </cell>
          <cell r="B226" t="str">
            <v>2750617020043</v>
          </cell>
          <cell r="C226" t="str">
            <v>ESTE</v>
          </cell>
          <cell r="D226" t="str">
            <v>STRAJAN ECATERINA</v>
          </cell>
          <cell r="E226" t="str">
            <v>STRAJAN</v>
          </cell>
          <cell r="F226" t="str">
            <v>ECATERINA</v>
          </cell>
          <cell r="G226" t="str">
            <v>referent</v>
          </cell>
          <cell r="H226">
            <v>0</v>
          </cell>
          <cell r="I226">
            <v>2398400</v>
          </cell>
          <cell r="J226">
            <v>2398400</v>
          </cell>
          <cell r="K226">
            <v>2398400</v>
          </cell>
          <cell r="L226">
            <v>0</v>
          </cell>
          <cell r="M226">
            <v>0</v>
          </cell>
          <cell r="N226">
            <v>0</v>
          </cell>
          <cell r="O226">
            <v>0</v>
          </cell>
          <cell r="P226">
            <v>0</v>
          </cell>
          <cell r="Q226">
            <v>144</v>
          </cell>
          <cell r="R226">
            <v>144</v>
          </cell>
          <cell r="S226">
            <v>0</v>
          </cell>
          <cell r="T226">
            <v>0</v>
          </cell>
          <cell r="U226">
            <v>0</v>
          </cell>
          <cell r="V226">
            <v>0</v>
          </cell>
          <cell r="W226">
            <v>0</v>
          </cell>
          <cell r="X226">
            <v>0</v>
          </cell>
          <cell r="Y226">
            <v>0</v>
          </cell>
          <cell r="Z226">
            <v>5</v>
          </cell>
          <cell r="AA226">
            <v>119920</v>
          </cell>
          <cell r="AB226">
            <v>119920</v>
          </cell>
          <cell r="AC226">
            <v>0</v>
          </cell>
          <cell r="AD226">
            <v>0</v>
          </cell>
          <cell r="AE226">
            <v>0</v>
          </cell>
          <cell r="AF226">
            <v>15</v>
          </cell>
          <cell r="AG226">
            <v>359760</v>
          </cell>
          <cell r="AH226">
            <v>359760</v>
          </cell>
          <cell r="AI226">
            <v>0</v>
          </cell>
          <cell r="AJ226">
            <v>0</v>
          </cell>
          <cell r="AK226">
            <v>0</v>
          </cell>
          <cell r="AL226">
            <v>2024832</v>
          </cell>
          <cell r="AM226">
            <v>0</v>
          </cell>
          <cell r="AN226">
            <v>0</v>
          </cell>
          <cell r="AO226" t="b">
            <v>0</v>
          </cell>
          <cell r="AP226">
            <v>0</v>
          </cell>
          <cell r="AQ226">
            <v>0</v>
          </cell>
          <cell r="AR226">
            <v>3500000</v>
          </cell>
          <cell r="AS226">
            <v>0</v>
          </cell>
          <cell r="AT226">
            <v>0</v>
          </cell>
          <cell r="AU226">
            <v>143904</v>
          </cell>
          <cell r="AV226">
            <v>23984</v>
          </cell>
          <cell r="AW226">
            <v>8402912</v>
          </cell>
          <cell r="AX226">
            <v>588204</v>
          </cell>
          <cell r="AY226">
            <v>0</v>
          </cell>
          <cell r="AZ226">
            <v>138900</v>
          </cell>
          <cell r="BA226">
            <v>7507920</v>
          </cell>
          <cell r="BB226">
            <v>926000</v>
          </cell>
          <cell r="BC226">
            <v>1</v>
          </cell>
          <cell r="BD226">
            <v>0</v>
          </cell>
          <cell r="BE226">
            <v>926000</v>
          </cell>
          <cell r="BF226">
            <v>6581920</v>
          </cell>
          <cell r="BG226">
            <v>1853708</v>
          </cell>
          <cell r="BH226">
            <v>5793112</v>
          </cell>
          <cell r="BI226">
            <v>0</v>
          </cell>
          <cell r="BJ226">
            <v>0</v>
          </cell>
          <cell r="BK226">
            <v>0</v>
          </cell>
          <cell r="BL226">
            <v>0</v>
          </cell>
          <cell r="BM226">
            <v>5769128</v>
          </cell>
          <cell r="BN226" t="b">
            <v>1</v>
          </cell>
          <cell r="BO226">
            <v>23984</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F226">
            <v>0</v>
          </cell>
          <cell r="CG226">
            <v>0</v>
          </cell>
          <cell r="CH226" t="str">
            <v>DECEMBRIE</v>
          </cell>
          <cell r="CI226" t="str">
            <v>IA</v>
          </cell>
          <cell r="CJ226">
            <v>0</v>
          </cell>
          <cell r="CK226" t="b">
            <v>0</v>
          </cell>
          <cell r="CL226">
            <v>0</v>
          </cell>
          <cell r="CM226">
            <v>0</v>
          </cell>
          <cell r="CN226">
            <v>0</v>
          </cell>
          <cell r="CO226">
            <v>0</v>
          </cell>
          <cell r="CP226" t="str">
            <v>N</v>
          </cell>
          <cell r="CQ226" t="str">
            <v>N</v>
          </cell>
          <cell r="CR226" t="b">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t="b">
            <v>0</v>
          </cell>
          <cell r="DO226" t="b">
            <v>0</v>
          </cell>
          <cell r="DP226" t="b">
            <v>0</v>
          </cell>
          <cell r="DQ226" t="b">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t="b">
            <v>0</v>
          </cell>
          <cell r="ET226">
            <v>0</v>
          </cell>
          <cell r="EU226">
            <v>0</v>
          </cell>
          <cell r="EV226">
            <v>0</v>
          </cell>
        </row>
        <row r="227">
          <cell r="A227">
            <v>290</v>
          </cell>
          <cell r="B227" t="str">
            <v>1660711022802</v>
          </cell>
          <cell r="C227" t="str">
            <v>ESTE</v>
          </cell>
          <cell r="D227" t="str">
            <v>BONDOC IOAN-SORIN</v>
          </cell>
          <cell r="E227" t="str">
            <v>BONDOC</v>
          </cell>
          <cell r="F227" t="str">
            <v>IOAN-SORIN</v>
          </cell>
          <cell r="G227" t="str">
            <v>director</v>
          </cell>
          <cell r="H227">
            <v>0</v>
          </cell>
          <cell r="I227">
            <v>3829067</v>
          </cell>
          <cell r="J227">
            <v>5743601</v>
          </cell>
          <cell r="K227">
            <v>5743601</v>
          </cell>
          <cell r="L227">
            <v>1914534</v>
          </cell>
          <cell r="M227">
            <v>1914534</v>
          </cell>
          <cell r="N227">
            <v>0</v>
          </cell>
          <cell r="O227">
            <v>0</v>
          </cell>
          <cell r="P227">
            <v>0</v>
          </cell>
          <cell r="Q227">
            <v>144</v>
          </cell>
          <cell r="R227">
            <v>144</v>
          </cell>
          <cell r="S227">
            <v>0</v>
          </cell>
          <cell r="T227">
            <v>0</v>
          </cell>
          <cell r="U227">
            <v>0</v>
          </cell>
          <cell r="V227">
            <v>0</v>
          </cell>
          <cell r="W227">
            <v>0</v>
          </cell>
          <cell r="X227">
            <v>0</v>
          </cell>
          <cell r="Y227">
            <v>0</v>
          </cell>
          <cell r="Z227">
            <v>10</v>
          </cell>
          <cell r="AA227">
            <v>574360</v>
          </cell>
          <cell r="AB227">
            <v>574360</v>
          </cell>
          <cell r="AC227">
            <v>0</v>
          </cell>
          <cell r="AD227">
            <v>0</v>
          </cell>
          <cell r="AE227">
            <v>0</v>
          </cell>
          <cell r="AF227">
            <v>0</v>
          </cell>
          <cell r="AG227">
            <v>0</v>
          </cell>
          <cell r="AH227">
            <v>0</v>
          </cell>
          <cell r="AI227">
            <v>0</v>
          </cell>
          <cell r="AJ227">
            <v>0</v>
          </cell>
          <cell r="AK227">
            <v>0</v>
          </cell>
          <cell r="AL227">
            <v>4854780</v>
          </cell>
          <cell r="AM227">
            <v>0</v>
          </cell>
          <cell r="AN227">
            <v>0</v>
          </cell>
          <cell r="AO227" t="b">
            <v>0</v>
          </cell>
          <cell r="AP227">
            <v>0</v>
          </cell>
          <cell r="AQ227">
            <v>0</v>
          </cell>
          <cell r="AR227">
            <v>3500000</v>
          </cell>
          <cell r="AS227">
            <v>0</v>
          </cell>
          <cell r="AT227">
            <v>0</v>
          </cell>
          <cell r="AU227">
            <v>315898</v>
          </cell>
          <cell r="AV227">
            <v>57436</v>
          </cell>
          <cell r="AW227">
            <v>14672741</v>
          </cell>
          <cell r="AX227">
            <v>1027092</v>
          </cell>
          <cell r="AY227">
            <v>0</v>
          </cell>
          <cell r="AZ227">
            <v>138900</v>
          </cell>
          <cell r="BA227">
            <v>13133415</v>
          </cell>
          <cell r="BB227">
            <v>926000</v>
          </cell>
          <cell r="BC227">
            <v>1</v>
          </cell>
          <cell r="BD227">
            <v>0</v>
          </cell>
          <cell r="BE227">
            <v>926000</v>
          </cell>
          <cell r="BF227">
            <v>12207415</v>
          </cell>
          <cell r="BG227">
            <v>4103906</v>
          </cell>
          <cell r="BH227">
            <v>9168409</v>
          </cell>
          <cell r="BI227">
            <v>0</v>
          </cell>
          <cell r="BJ227">
            <v>0</v>
          </cell>
          <cell r="BK227">
            <v>1691122</v>
          </cell>
          <cell r="BL227">
            <v>0</v>
          </cell>
          <cell r="BM227">
            <v>7438996</v>
          </cell>
          <cell r="BN227" t="b">
            <v>1</v>
          </cell>
          <cell r="BO227">
            <v>38291</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D227">
            <v>0</v>
          </cell>
          <cell r="CF227">
            <v>0</v>
          </cell>
          <cell r="CG227">
            <v>0</v>
          </cell>
          <cell r="CH227" t="str">
            <v>DECEMBRIE</v>
          </cell>
          <cell r="CI227" t="str">
            <v>IA</v>
          </cell>
          <cell r="CJ227">
            <v>0</v>
          </cell>
          <cell r="CK227" t="b">
            <v>0</v>
          </cell>
          <cell r="CL227">
            <v>0</v>
          </cell>
          <cell r="CM227">
            <v>0</v>
          </cell>
          <cell r="CN227">
            <v>0</v>
          </cell>
          <cell r="CO227">
            <v>0</v>
          </cell>
          <cell r="CP227" t="str">
            <v>N</v>
          </cell>
          <cell r="CQ227" t="str">
            <v>N</v>
          </cell>
          <cell r="CR227" t="b">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t="b">
            <v>0</v>
          </cell>
          <cell r="DO227" t="b">
            <v>0</v>
          </cell>
          <cell r="DP227" t="b">
            <v>0</v>
          </cell>
          <cell r="DQ227" t="b">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t="b">
            <v>0</v>
          </cell>
          <cell r="ET227">
            <v>0</v>
          </cell>
          <cell r="EU227">
            <v>0</v>
          </cell>
          <cell r="EV227">
            <v>0</v>
          </cell>
        </row>
        <row r="228">
          <cell r="A228">
            <v>23</v>
          </cell>
          <cell r="B228" t="str">
            <v>2570708020056</v>
          </cell>
          <cell r="C228" t="str">
            <v>ESTE</v>
          </cell>
          <cell r="D228" t="str">
            <v>LAZAR RODICA-FLORICA</v>
          </cell>
          <cell r="E228" t="str">
            <v>LAZAR</v>
          </cell>
          <cell r="F228" t="str">
            <v>RODICA-FLORICA</v>
          </cell>
          <cell r="G228" t="str">
            <v>referent</v>
          </cell>
          <cell r="H228">
            <v>0</v>
          </cell>
          <cell r="I228">
            <v>2547000</v>
          </cell>
          <cell r="J228">
            <v>2547000</v>
          </cell>
          <cell r="K228">
            <v>2547000</v>
          </cell>
          <cell r="L228">
            <v>0</v>
          </cell>
          <cell r="M228">
            <v>0</v>
          </cell>
          <cell r="N228">
            <v>0</v>
          </cell>
          <cell r="O228">
            <v>0</v>
          </cell>
          <cell r="P228">
            <v>0</v>
          </cell>
          <cell r="Q228">
            <v>144</v>
          </cell>
          <cell r="R228">
            <v>144</v>
          </cell>
          <cell r="S228">
            <v>0</v>
          </cell>
          <cell r="T228">
            <v>0</v>
          </cell>
          <cell r="U228">
            <v>11</v>
          </cell>
          <cell r="V228">
            <v>389125</v>
          </cell>
          <cell r="W228">
            <v>389125</v>
          </cell>
          <cell r="X228">
            <v>0</v>
          </cell>
          <cell r="Y228">
            <v>0</v>
          </cell>
          <cell r="Z228">
            <v>25</v>
          </cell>
          <cell r="AA228">
            <v>636750</v>
          </cell>
          <cell r="AB228">
            <v>636750</v>
          </cell>
          <cell r="AC228">
            <v>10</v>
          </cell>
          <cell r="AD228">
            <v>254700</v>
          </cell>
          <cell r="AE228">
            <v>254700</v>
          </cell>
          <cell r="AF228">
            <v>0</v>
          </cell>
          <cell r="AG228">
            <v>0</v>
          </cell>
          <cell r="AH228">
            <v>0</v>
          </cell>
          <cell r="AI228">
            <v>0</v>
          </cell>
          <cell r="AJ228">
            <v>0</v>
          </cell>
          <cell r="AK228">
            <v>0</v>
          </cell>
          <cell r="AL228">
            <v>2125048</v>
          </cell>
          <cell r="AM228">
            <v>0</v>
          </cell>
          <cell r="AN228">
            <v>0</v>
          </cell>
          <cell r="AO228" t="b">
            <v>0</v>
          </cell>
          <cell r="AP228">
            <v>0</v>
          </cell>
          <cell r="AQ228">
            <v>0</v>
          </cell>
          <cell r="AR228">
            <v>3500000</v>
          </cell>
          <cell r="AS228">
            <v>0</v>
          </cell>
          <cell r="AT228">
            <v>0</v>
          </cell>
          <cell r="AU228">
            <v>171922</v>
          </cell>
          <cell r="AV228">
            <v>25470</v>
          </cell>
          <cell r="AW228">
            <v>9452623</v>
          </cell>
          <cell r="AX228">
            <v>661684</v>
          </cell>
          <cell r="AY228">
            <v>0</v>
          </cell>
          <cell r="AZ228">
            <v>138900</v>
          </cell>
          <cell r="BA228">
            <v>8454647</v>
          </cell>
          <cell r="BB228">
            <v>926000</v>
          </cell>
          <cell r="BC228">
            <v>1.35</v>
          </cell>
          <cell r="BD228">
            <v>324100</v>
          </cell>
          <cell r="BE228">
            <v>1250100</v>
          </cell>
          <cell r="BF228">
            <v>7204547</v>
          </cell>
          <cell r="BG228">
            <v>2102759</v>
          </cell>
          <cell r="BH228">
            <v>6490788</v>
          </cell>
          <cell r="BI228">
            <v>0</v>
          </cell>
          <cell r="BJ228">
            <v>0</v>
          </cell>
          <cell r="BK228">
            <v>550000</v>
          </cell>
          <cell r="BL228">
            <v>0</v>
          </cell>
          <cell r="BM228">
            <v>5915318</v>
          </cell>
          <cell r="BN228" t="b">
            <v>1</v>
          </cell>
          <cell r="BO228">
            <v>25470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F228">
            <v>0</v>
          </cell>
          <cell r="CG228">
            <v>0</v>
          </cell>
          <cell r="CH228" t="str">
            <v>DECEMBRIE</v>
          </cell>
          <cell r="CI228" t="str">
            <v>IA</v>
          </cell>
          <cell r="CJ228">
            <v>0</v>
          </cell>
          <cell r="CK228" t="b">
            <v>0</v>
          </cell>
          <cell r="CL228">
            <v>0</v>
          </cell>
          <cell r="CM228">
            <v>0</v>
          </cell>
          <cell r="CN228">
            <v>0</v>
          </cell>
          <cell r="CO228">
            <v>0</v>
          </cell>
          <cell r="CP228" t="str">
            <v>N</v>
          </cell>
          <cell r="CQ228" t="str">
            <v>N</v>
          </cell>
          <cell r="CR228" t="b">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t="b">
            <v>0</v>
          </cell>
          <cell r="DO228" t="b">
            <v>0</v>
          </cell>
          <cell r="DP228" t="b">
            <v>0</v>
          </cell>
          <cell r="DQ228" t="b">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v>0</v>
          </cell>
          <cell r="ES228" t="b">
            <v>0</v>
          </cell>
          <cell r="ET228">
            <v>0</v>
          </cell>
          <cell r="EU228">
            <v>0</v>
          </cell>
          <cell r="EV228">
            <v>0</v>
          </cell>
        </row>
        <row r="229">
          <cell r="A229">
            <v>51</v>
          </cell>
          <cell r="B229" t="str">
            <v>1580915020049</v>
          </cell>
          <cell r="C229" t="str">
            <v>ESTE</v>
          </cell>
          <cell r="D229" t="str">
            <v>POPA IOAN</v>
          </cell>
          <cell r="E229" t="str">
            <v>POPA</v>
          </cell>
          <cell r="F229" t="str">
            <v>IOAN</v>
          </cell>
          <cell r="G229" t="str">
            <v>sef birou</v>
          </cell>
          <cell r="H229">
            <v>0</v>
          </cell>
          <cell r="I229">
            <v>2547000</v>
          </cell>
          <cell r="J229">
            <v>3298365</v>
          </cell>
          <cell r="K229">
            <v>3298365</v>
          </cell>
          <cell r="L229">
            <v>751365</v>
          </cell>
          <cell r="M229">
            <v>751365</v>
          </cell>
          <cell r="N229">
            <v>0</v>
          </cell>
          <cell r="O229">
            <v>0</v>
          </cell>
          <cell r="P229">
            <v>0</v>
          </cell>
          <cell r="Q229">
            <v>144</v>
          </cell>
          <cell r="R229">
            <v>144</v>
          </cell>
          <cell r="S229">
            <v>0</v>
          </cell>
          <cell r="T229">
            <v>0</v>
          </cell>
          <cell r="U229">
            <v>0</v>
          </cell>
          <cell r="V229">
            <v>0</v>
          </cell>
          <cell r="W229">
            <v>0</v>
          </cell>
          <cell r="X229">
            <v>0</v>
          </cell>
          <cell r="Y229">
            <v>0</v>
          </cell>
          <cell r="Z229">
            <v>20</v>
          </cell>
          <cell r="AA229">
            <v>659673</v>
          </cell>
          <cell r="AB229">
            <v>659673</v>
          </cell>
          <cell r="AC229">
            <v>10</v>
          </cell>
          <cell r="AD229">
            <v>329836</v>
          </cell>
          <cell r="AE229">
            <v>329836</v>
          </cell>
          <cell r="AF229">
            <v>0</v>
          </cell>
          <cell r="AG229">
            <v>0</v>
          </cell>
          <cell r="AH229">
            <v>0</v>
          </cell>
          <cell r="AI229">
            <v>0</v>
          </cell>
          <cell r="AJ229">
            <v>0</v>
          </cell>
          <cell r="AK229">
            <v>0</v>
          </cell>
          <cell r="AL229">
            <v>2720359</v>
          </cell>
          <cell r="AM229">
            <v>0</v>
          </cell>
          <cell r="AN229">
            <v>0</v>
          </cell>
          <cell r="AO229" t="b">
            <v>0</v>
          </cell>
          <cell r="AP229">
            <v>0</v>
          </cell>
          <cell r="AQ229">
            <v>0</v>
          </cell>
          <cell r="AR229">
            <v>3500000</v>
          </cell>
          <cell r="AS229">
            <v>0</v>
          </cell>
          <cell r="AT229">
            <v>0</v>
          </cell>
          <cell r="AU229">
            <v>214394</v>
          </cell>
          <cell r="AV229">
            <v>32984</v>
          </cell>
          <cell r="AW229">
            <v>10508233</v>
          </cell>
          <cell r="AX229">
            <v>735576</v>
          </cell>
          <cell r="AY229">
            <v>0</v>
          </cell>
          <cell r="AZ229">
            <v>138900</v>
          </cell>
          <cell r="BA229">
            <v>9386379</v>
          </cell>
          <cell r="BB229">
            <v>926000</v>
          </cell>
          <cell r="BC229">
            <v>1</v>
          </cell>
          <cell r="BD229">
            <v>0</v>
          </cell>
          <cell r="BE229">
            <v>926000</v>
          </cell>
          <cell r="BF229">
            <v>8460379</v>
          </cell>
          <cell r="BG229">
            <v>2605092</v>
          </cell>
          <cell r="BH229">
            <v>6920187</v>
          </cell>
          <cell r="BI229">
            <v>0</v>
          </cell>
          <cell r="BJ229">
            <v>0</v>
          </cell>
          <cell r="BK229">
            <v>0</v>
          </cell>
          <cell r="BL229">
            <v>0</v>
          </cell>
          <cell r="BM229">
            <v>6894717</v>
          </cell>
          <cell r="BN229" t="b">
            <v>1</v>
          </cell>
          <cell r="BO229">
            <v>25470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F229">
            <v>0</v>
          </cell>
          <cell r="CG229">
            <v>0</v>
          </cell>
          <cell r="CH229" t="str">
            <v>DECEMBRIE</v>
          </cell>
          <cell r="CI229" t="str">
            <v>IA</v>
          </cell>
          <cell r="CJ229">
            <v>0</v>
          </cell>
          <cell r="CK229" t="b">
            <v>0</v>
          </cell>
          <cell r="CL229">
            <v>0</v>
          </cell>
          <cell r="CM229">
            <v>0</v>
          </cell>
          <cell r="CN229">
            <v>0</v>
          </cell>
          <cell r="CO229">
            <v>0</v>
          </cell>
          <cell r="CP229" t="str">
            <v>N</v>
          </cell>
          <cell r="CQ229" t="str">
            <v>N</v>
          </cell>
          <cell r="CR229" t="b">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t="b">
            <v>0</v>
          </cell>
          <cell r="DO229" t="b">
            <v>0</v>
          </cell>
          <cell r="DP229" t="b">
            <v>0</v>
          </cell>
          <cell r="DQ229" t="b">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0</v>
          </cell>
          <cell r="ES229" t="b">
            <v>0</v>
          </cell>
          <cell r="ET229">
            <v>0</v>
          </cell>
          <cell r="EU229">
            <v>0</v>
          </cell>
          <cell r="EV229">
            <v>0</v>
          </cell>
        </row>
        <row r="230">
          <cell r="A230">
            <v>22</v>
          </cell>
          <cell r="B230" t="str">
            <v>2521218020061</v>
          </cell>
          <cell r="C230" t="str">
            <v>ESTE</v>
          </cell>
          <cell r="D230" t="str">
            <v>IOVITA ELENA</v>
          </cell>
          <cell r="E230" t="str">
            <v>IOVITA</v>
          </cell>
          <cell r="F230" t="str">
            <v>ELENA</v>
          </cell>
          <cell r="G230" t="str">
            <v>referent</v>
          </cell>
          <cell r="H230">
            <v>0</v>
          </cell>
          <cell r="I230">
            <v>2547000</v>
          </cell>
          <cell r="J230">
            <v>2547000</v>
          </cell>
          <cell r="K230">
            <v>2547000</v>
          </cell>
          <cell r="L230">
            <v>0</v>
          </cell>
          <cell r="M230">
            <v>0</v>
          </cell>
          <cell r="N230">
            <v>0</v>
          </cell>
          <cell r="O230">
            <v>0</v>
          </cell>
          <cell r="P230">
            <v>0</v>
          </cell>
          <cell r="Q230">
            <v>144</v>
          </cell>
          <cell r="R230">
            <v>144</v>
          </cell>
          <cell r="S230">
            <v>0</v>
          </cell>
          <cell r="T230">
            <v>0</v>
          </cell>
          <cell r="U230">
            <v>31</v>
          </cell>
          <cell r="V230">
            <v>1096625</v>
          </cell>
          <cell r="W230">
            <v>1096625</v>
          </cell>
          <cell r="X230">
            <v>0</v>
          </cell>
          <cell r="Y230">
            <v>0</v>
          </cell>
          <cell r="Z230">
            <v>25</v>
          </cell>
          <cell r="AA230">
            <v>636750</v>
          </cell>
          <cell r="AB230">
            <v>636750</v>
          </cell>
          <cell r="AC230">
            <v>10</v>
          </cell>
          <cell r="AD230">
            <v>254700</v>
          </cell>
          <cell r="AE230">
            <v>254700</v>
          </cell>
          <cell r="AF230">
            <v>15</v>
          </cell>
          <cell r="AG230">
            <v>382050</v>
          </cell>
          <cell r="AH230">
            <v>382050</v>
          </cell>
          <cell r="AI230">
            <v>0</v>
          </cell>
          <cell r="AJ230">
            <v>0</v>
          </cell>
          <cell r="AK230">
            <v>0</v>
          </cell>
          <cell r="AL230">
            <v>2150974</v>
          </cell>
          <cell r="AM230">
            <v>0</v>
          </cell>
          <cell r="AN230">
            <v>0</v>
          </cell>
          <cell r="AO230" t="b">
            <v>0</v>
          </cell>
          <cell r="AP230">
            <v>0</v>
          </cell>
          <cell r="AQ230">
            <v>0</v>
          </cell>
          <cell r="AR230">
            <v>3500000</v>
          </cell>
          <cell r="AS230">
            <v>0</v>
          </cell>
          <cell r="AT230">
            <v>0</v>
          </cell>
          <cell r="AU230">
            <v>191025</v>
          </cell>
          <cell r="AV230">
            <v>25470</v>
          </cell>
          <cell r="AW230">
            <v>10568099</v>
          </cell>
          <cell r="AX230">
            <v>739767</v>
          </cell>
          <cell r="AY230">
            <v>0</v>
          </cell>
          <cell r="AZ230">
            <v>138900</v>
          </cell>
          <cell r="BA230">
            <v>9472937</v>
          </cell>
          <cell r="BB230">
            <v>926000</v>
          </cell>
          <cell r="BC230">
            <v>1</v>
          </cell>
          <cell r="BD230">
            <v>0</v>
          </cell>
          <cell r="BE230">
            <v>926000</v>
          </cell>
          <cell r="BF230">
            <v>8546937</v>
          </cell>
          <cell r="BG230">
            <v>2639715</v>
          </cell>
          <cell r="BH230">
            <v>6972122</v>
          </cell>
          <cell r="BI230">
            <v>0</v>
          </cell>
          <cell r="BJ230">
            <v>0</v>
          </cell>
          <cell r="BK230">
            <v>820000</v>
          </cell>
          <cell r="BL230">
            <v>0</v>
          </cell>
          <cell r="BM230">
            <v>6126652</v>
          </cell>
          <cell r="BN230" t="b">
            <v>1</v>
          </cell>
          <cell r="BO230">
            <v>25470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t="str">
            <v>d</v>
          </cell>
          <cell r="CF230">
            <v>0</v>
          </cell>
          <cell r="CG230">
            <v>0</v>
          </cell>
          <cell r="CH230" t="str">
            <v>DECEMBRIE</v>
          </cell>
          <cell r="CI230" t="str">
            <v>IA</v>
          </cell>
          <cell r="CJ230">
            <v>0</v>
          </cell>
          <cell r="CK230" t="b">
            <v>0</v>
          </cell>
          <cell r="CL230">
            <v>0</v>
          </cell>
          <cell r="CM230">
            <v>0</v>
          </cell>
          <cell r="CN230">
            <v>0</v>
          </cell>
          <cell r="CO230">
            <v>0</v>
          </cell>
          <cell r="CP230" t="str">
            <v>N</v>
          </cell>
          <cell r="CQ230" t="str">
            <v>N</v>
          </cell>
          <cell r="CR230" t="b">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v>0</v>
          </cell>
          <cell r="DN230" t="b">
            <v>0</v>
          </cell>
          <cell r="DO230" t="b">
            <v>0</v>
          </cell>
          <cell r="DP230" t="b">
            <v>0</v>
          </cell>
          <cell r="DQ230" t="b">
            <v>0</v>
          </cell>
          <cell r="DR230">
            <v>0</v>
          </cell>
          <cell r="DS230">
            <v>0</v>
          </cell>
          <cell r="DT230">
            <v>0</v>
          </cell>
          <cell r="DU230">
            <v>0</v>
          </cell>
          <cell r="DV230">
            <v>0</v>
          </cell>
          <cell r="DW230">
            <v>0</v>
          </cell>
          <cell r="DX230">
            <v>0</v>
          </cell>
          <cell r="DY230">
            <v>0</v>
          </cell>
          <cell r="DZ230">
            <v>0</v>
          </cell>
          <cell r="EA230">
            <v>0</v>
          </cell>
          <cell r="EB230">
            <v>0</v>
          </cell>
          <cell r="EC230">
            <v>0</v>
          </cell>
          <cell r="ED230">
            <v>0</v>
          </cell>
          <cell r="EE230">
            <v>0</v>
          </cell>
          <cell r="EF230">
            <v>0</v>
          </cell>
          <cell r="EG230">
            <v>0</v>
          </cell>
          <cell r="EH230">
            <v>0</v>
          </cell>
          <cell r="EI230">
            <v>0</v>
          </cell>
          <cell r="EJ230">
            <v>0</v>
          </cell>
          <cell r="EK230">
            <v>0</v>
          </cell>
          <cell r="EL230">
            <v>0</v>
          </cell>
          <cell r="EM230">
            <v>0</v>
          </cell>
          <cell r="EN230">
            <v>0</v>
          </cell>
          <cell r="EO230">
            <v>0</v>
          </cell>
          <cell r="EP230">
            <v>0</v>
          </cell>
          <cell r="EQ230">
            <v>0</v>
          </cell>
          <cell r="ER230">
            <v>0</v>
          </cell>
          <cell r="ES230" t="b">
            <v>0</v>
          </cell>
          <cell r="ET230">
            <v>0</v>
          </cell>
          <cell r="EU230">
            <v>0</v>
          </cell>
          <cell r="EV230">
            <v>0</v>
          </cell>
        </row>
        <row r="231">
          <cell r="A231">
            <v>44</v>
          </cell>
          <cell r="B231" t="str">
            <v>2710512024905</v>
          </cell>
          <cell r="C231" t="str">
            <v>ESTE</v>
          </cell>
          <cell r="D231" t="str">
            <v>GIURA ANGELICA-FLORICA</v>
          </cell>
          <cell r="E231" t="str">
            <v>GIURA</v>
          </cell>
          <cell r="F231" t="str">
            <v>ANGELICA-FLORICA</v>
          </cell>
          <cell r="G231" t="str">
            <v>referent</v>
          </cell>
          <cell r="H231">
            <v>0</v>
          </cell>
          <cell r="I231">
            <v>2497467</v>
          </cell>
          <cell r="J231">
            <v>2497467</v>
          </cell>
          <cell r="K231">
            <v>2497467</v>
          </cell>
          <cell r="L231">
            <v>0</v>
          </cell>
          <cell r="M231">
            <v>0</v>
          </cell>
          <cell r="N231">
            <v>0</v>
          </cell>
          <cell r="O231">
            <v>0</v>
          </cell>
          <cell r="P231">
            <v>0</v>
          </cell>
          <cell r="Q231">
            <v>144</v>
          </cell>
          <cell r="R231">
            <v>144</v>
          </cell>
          <cell r="S231">
            <v>0</v>
          </cell>
          <cell r="T231">
            <v>0</v>
          </cell>
          <cell r="U231">
            <v>12</v>
          </cell>
          <cell r="V231">
            <v>416244</v>
          </cell>
          <cell r="W231">
            <v>416244</v>
          </cell>
          <cell r="X231">
            <v>0</v>
          </cell>
          <cell r="Y231">
            <v>0</v>
          </cell>
          <cell r="Z231">
            <v>10</v>
          </cell>
          <cell r="AA231">
            <v>249747</v>
          </cell>
          <cell r="AB231">
            <v>249747</v>
          </cell>
          <cell r="AC231">
            <v>10</v>
          </cell>
          <cell r="AD231">
            <v>249747</v>
          </cell>
          <cell r="AE231">
            <v>249747</v>
          </cell>
          <cell r="AF231">
            <v>15</v>
          </cell>
          <cell r="AG231">
            <v>374620</v>
          </cell>
          <cell r="AH231">
            <v>374620</v>
          </cell>
          <cell r="AI231">
            <v>0</v>
          </cell>
          <cell r="AJ231">
            <v>0</v>
          </cell>
          <cell r="AK231">
            <v>0</v>
          </cell>
          <cell r="AL231">
            <v>1953308</v>
          </cell>
          <cell r="AM231">
            <v>0</v>
          </cell>
          <cell r="AN231">
            <v>0</v>
          </cell>
          <cell r="AO231" t="b">
            <v>0</v>
          </cell>
          <cell r="AP231">
            <v>0</v>
          </cell>
          <cell r="AQ231">
            <v>0</v>
          </cell>
          <cell r="AR231">
            <v>3500000</v>
          </cell>
          <cell r="AS231">
            <v>0</v>
          </cell>
          <cell r="AT231">
            <v>0</v>
          </cell>
          <cell r="AU231">
            <v>168579</v>
          </cell>
          <cell r="AV231">
            <v>24975</v>
          </cell>
          <cell r="AW231">
            <v>9241133</v>
          </cell>
          <cell r="AX231">
            <v>646879</v>
          </cell>
          <cell r="AY231">
            <v>0</v>
          </cell>
          <cell r="AZ231">
            <v>138900</v>
          </cell>
          <cell r="BA231">
            <v>8261800</v>
          </cell>
          <cell r="BB231">
            <v>926000</v>
          </cell>
          <cell r="BC231">
            <v>1</v>
          </cell>
          <cell r="BD231">
            <v>0</v>
          </cell>
          <cell r="BE231">
            <v>926000</v>
          </cell>
          <cell r="BF231">
            <v>7335800</v>
          </cell>
          <cell r="BG231">
            <v>2155260</v>
          </cell>
          <cell r="BH231">
            <v>6245440</v>
          </cell>
          <cell r="BI231">
            <v>0</v>
          </cell>
          <cell r="BJ231">
            <v>0</v>
          </cell>
          <cell r="BK231">
            <v>1100000</v>
          </cell>
          <cell r="BL231">
            <v>0</v>
          </cell>
          <cell r="BM231">
            <v>5120465</v>
          </cell>
          <cell r="BN231" t="b">
            <v>1</v>
          </cell>
          <cell r="BO231">
            <v>24975</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F231">
            <v>0</v>
          </cell>
          <cell r="CG231">
            <v>0</v>
          </cell>
          <cell r="CH231" t="str">
            <v>DECEMBRIE</v>
          </cell>
          <cell r="CI231" t="str">
            <v>IA</v>
          </cell>
          <cell r="CJ231">
            <v>0</v>
          </cell>
          <cell r="CK231" t="b">
            <v>0</v>
          </cell>
          <cell r="CL231">
            <v>0</v>
          </cell>
          <cell r="CM231">
            <v>0</v>
          </cell>
          <cell r="CN231">
            <v>0</v>
          </cell>
          <cell r="CO231">
            <v>0</v>
          </cell>
          <cell r="CP231" t="str">
            <v>N</v>
          </cell>
          <cell r="CQ231" t="str">
            <v>N</v>
          </cell>
          <cell r="CR231" t="b">
            <v>0</v>
          </cell>
          <cell r="CS231">
            <v>0</v>
          </cell>
          <cell r="CT231">
            <v>0</v>
          </cell>
          <cell r="CU231">
            <v>0</v>
          </cell>
          <cell r="CV231">
            <v>0</v>
          </cell>
          <cell r="CW231">
            <v>0</v>
          </cell>
          <cell r="CX231">
            <v>0</v>
          </cell>
          <cell r="CY231">
            <v>0</v>
          </cell>
          <cell r="CZ231">
            <v>0</v>
          </cell>
          <cell r="DA231">
            <v>0</v>
          </cell>
          <cell r="DB231">
            <v>0</v>
          </cell>
          <cell r="DC231">
            <v>0</v>
          </cell>
          <cell r="DD231">
            <v>0</v>
          </cell>
          <cell r="DE231">
            <v>0</v>
          </cell>
          <cell r="DF231">
            <v>0</v>
          </cell>
          <cell r="DG231">
            <v>0</v>
          </cell>
          <cell r="DH231">
            <v>0</v>
          </cell>
          <cell r="DI231">
            <v>0</v>
          </cell>
          <cell r="DJ231">
            <v>0</v>
          </cell>
          <cell r="DK231">
            <v>0</v>
          </cell>
          <cell r="DL231">
            <v>0</v>
          </cell>
          <cell r="DM231">
            <v>0</v>
          </cell>
          <cell r="DN231" t="b">
            <v>0</v>
          </cell>
          <cell r="DO231" t="b">
            <v>0</v>
          </cell>
          <cell r="DP231" t="b">
            <v>0</v>
          </cell>
          <cell r="DQ231" t="b">
            <v>0</v>
          </cell>
          <cell r="DR231">
            <v>0</v>
          </cell>
          <cell r="DS231">
            <v>0</v>
          </cell>
          <cell r="DT231">
            <v>0</v>
          </cell>
          <cell r="DU231">
            <v>0</v>
          </cell>
          <cell r="DV231">
            <v>0</v>
          </cell>
          <cell r="DW231">
            <v>0</v>
          </cell>
          <cell r="DX231">
            <v>0</v>
          </cell>
          <cell r="DY231">
            <v>0</v>
          </cell>
          <cell r="DZ231">
            <v>0</v>
          </cell>
          <cell r="EA231">
            <v>0</v>
          </cell>
          <cell r="EB231">
            <v>0</v>
          </cell>
          <cell r="EC231">
            <v>0</v>
          </cell>
          <cell r="ED231">
            <v>0</v>
          </cell>
          <cell r="EE231">
            <v>0</v>
          </cell>
          <cell r="EF231">
            <v>0</v>
          </cell>
          <cell r="EG231">
            <v>0</v>
          </cell>
          <cell r="EH231">
            <v>0</v>
          </cell>
          <cell r="EI231">
            <v>0</v>
          </cell>
          <cell r="EJ231">
            <v>0</v>
          </cell>
          <cell r="EK231">
            <v>0</v>
          </cell>
          <cell r="EL231">
            <v>0</v>
          </cell>
          <cell r="EM231">
            <v>0</v>
          </cell>
          <cell r="EN231">
            <v>0</v>
          </cell>
          <cell r="EO231">
            <v>0</v>
          </cell>
          <cell r="EP231">
            <v>0</v>
          </cell>
          <cell r="EQ231">
            <v>0</v>
          </cell>
          <cell r="ER231">
            <v>0</v>
          </cell>
          <cell r="ES231" t="b">
            <v>0</v>
          </cell>
          <cell r="ET231">
            <v>0</v>
          </cell>
          <cell r="EU231">
            <v>0</v>
          </cell>
          <cell r="EV231">
            <v>0</v>
          </cell>
        </row>
        <row r="232">
          <cell r="A232">
            <v>52</v>
          </cell>
          <cell r="B232" t="str">
            <v>1620507020068</v>
          </cell>
          <cell r="C232" t="str">
            <v>ESTE</v>
          </cell>
          <cell r="D232" t="str">
            <v>SOCIAN CONSTANTIN</v>
          </cell>
          <cell r="E232" t="str">
            <v>SOCIAN</v>
          </cell>
          <cell r="F232" t="str">
            <v>CONSTANTIN</v>
          </cell>
          <cell r="G232" t="str">
            <v>muncitor calif.</v>
          </cell>
          <cell r="H232">
            <v>0</v>
          </cell>
          <cell r="I232">
            <v>2176000</v>
          </cell>
          <cell r="J232">
            <v>2502400</v>
          </cell>
          <cell r="K232">
            <v>2502400</v>
          </cell>
          <cell r="L232">
            <v>0</v>
          </cell>
          <cell r="M232">
            <v>0</v>
          </cell>
          <cell r="N232">
            <v>326400</v>
          </cell>
          <cell r="O232">
            <v>15</v>
          </cell>
          <cell r="P232">
            <v>326400</v>
          </cell>
          <cell r="Q232">
            <v>144</v>
          </cell>
          <cell r="R232">
            <v>144</v>
          </cell>
          <cell r="S232">
            <v>0</v>
          </cell>
          <cell r="T232">
            <v>0</v>
          </cell>
          <cell r="U232">
            <v>14</v>
          </cell>
          <cell r="V232">
            <v>486578</v>
          </cell>
          <cell r="W232">
            <v>486578</v>
          </cell>
          <cell r="X232">
            <v>0</v>
          </cell>
          <cell r="Y232">
            <v>0</v>
          </cell>
          <cell r="Z232">
            <v>20</v>
          </cell>
          <cell r="AA232">
            <v>500480</v>
          </cell>
          <cell r="AB232">
            <v>500480</v>
          </cell>
          <cell r="AC232">
            <v>10</v>
          </cell>
          <cell r="AD232">
            <v>250240</v>
          </cell>
          <cell r="AE232">
            <v>250240</v>
          </cell>
          <cell r="AF232">
            <v>0</v>
          </cell>
          <cell r="AG232">
            <v>0</v>
          </cell>
          <cell r="AH232">
            <v>0</v>
          </cell>
          <cell r="AI232">
            <v>0</v>
          </cell>
          <cell r="AJ232">
            <v>0</v>
          </cell>
          <cell r="AK232">
            <v>0</v>
          </cell>
          <cell r="AL232">
            <v>2113454</v>
          </cell>
          <cell r="AM232">
            <v>0</v>
          </cell>
          <cell r="AN232">
            <v>0</v>
          </cell>
          <cell r="AO232" t="b">
            <v>0</v>
          </cell>
          <cell r="AP232">
            <v>0</v>
          </cell>
          <cell r="AQ232">
            <v>0</v>
          </cell>
          <cell r="AR232">
            <v>3500000</v>
          </cell>
          <cell r="AS232">
            <v>0</v>
          </cell>
          <cell r="AT232">
            <v>0</v>
          </cell>
          <cell r="AU232">
            <v>162656</v>
          </cell>
          <cell r="AV232">
            <v>25024</v>
          </cell>
          <cell r="AW232">
            <v>9353152</v>
          </cell>
          <cell r="AX232">
            <v>654721</v>
          </cell>
          <cell r="AY232">
            <v>0</v>
          </cell>
          <cell r="AZ232">
            <v>138900</v>
          </cell>
          <cell r="BA232">
            <v>8371851</v>
          </cell>
          <cell r="BB232">
            <v>926000</v>
          </cell>
          <cell r="BC232">
            <v>2.1</v>
          </cell>
          <cell r="BD232">
            <v>1018600</v>
          </cell>
          <cell r="BE232">
            <v>1944600</v>
          </cell>
          <cell r="BF232">
            <v>6427251</v>
          </cell>
          <cell r="BG232">
            <v>1791840</v>
          </cell>
          <cell r="BH232">
            <v>6718911</v>
          </cell>
          <cell r="BI232">
            <v>0</v>
          </cell>
          <cell r="BJ232">
            <v>0</v>
          </cell>
          <cell r="BK232">
            <v>800000</v>
          </cell>
          <cell r="BL232">
            <v>0</v>
          </cell>
          <cell r="BM232">
            <v>5897151</v>
          </cell>
          <cell r="BN232" t="b">
            <v>1</v>
          </cell>
          <cell r="BO232">
            <v>21760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t="str">
            <v>d</v>
          </cell>
          <cell r="CF232">
            <v>0</v>
          </cell>
          <cell r="CG232">
            <v>0</v>
          </cell>
          <cell r="CH232" t="str">
            <v>DECEMBRIE</v>
          </cell>
          <cell r="CI232" t="str">
            <v>I</v>
          </cell>
          <cell r="CJ232">
            <v>0</v>
          </cell>
          <cell r="CK232" t="b">
            <v>0</v>
          </cell>
          <cell r="CL232">
            <v>0</v>
          </cell>
          <cell r="CM232">
            <v>0</v>
          </cell>
          <cell r="CN232">
            <v>0</v>
          </cell>
          <cell r="CO232">
            <v>0</v>
          </cell>
          <cell r="CP232" t="str">
            <v>N</v>
          </cell>
          <cell r="CQ232" t="str">
            <v>N</v>
          </cell>
          <cell r="CR232" t="b">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t="b">
            <v>0</v>
          </cell>
          <cell r="DO232" t="b">
            <v>0</v>
          </cell>
          <cell r="DP232" t="b">
            <v>0</v>
          </cell>
          <cell r="DQ232" t="b">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t="b">
            <v>0</v>
          </cell>
          <cell r="ET232">
            <v>0</v>
          </cell>
          <cell r="EU232">
            <v>0</v>
          </cell>
          <cell r="EV232">
            <v>0</v>
          </cell>
        </row>
        <row r="233">
          <cell r="A233">
            <v>53</v>
          </cell>
          <cell r="B233" t="str">
            <v>1680930023621</v>
          </cell>
          <cell r="C233" t="str">
            <v>ESTE</v>
          </cell>
          <cell r="D233" t="str">
            <v>TODOR GEORGIAN-CORNEL</v>
          </cell>
          <cell r="E233" t="str">
            <v>TODOR</v>
          </cell>
          <cell r="F233" t="str">
            <v>GEORGIAN-CORNEL</v>
          </cell>
          <cell r="G233" t="str">
            <v>muncitor calif.</v>
          </cell>
          <cell r="H233">
            <v>0</v>
          </cell>
          <cell r="I233">
            <v>2176000</v>
          </cell>
          <cell r="J233">
            <v>2502400</v>
          </cell>
          <cell r="K233">
            <v>2502400</v>
          </cell>
          <cell r="L233">
            <v>0</v>
          </cell>
          <cell r="M233">
            <v>0</v>
          </cell>
          <cell r="N233">
            <v>326400</v>
          </cell>
          <cell r="O233">
            <v>15</v>
          </cell>
          <cell r="P233">
            <v>326400</v>
          </cell>
          <cell r="Q233">
            <v>144</v>
          </cell>
          <cell r="R233">
            <v>144</v>
          </cell>
          <cell r="S233">
            <v>0</v>
          </cell>
          <cell r="T233">
            <v>0</v>
          </cell>
          <cell r="U233">
            <v>5</v>
          </cell>
          <cell r="V233">
            <v>173778</v>
          </cell>
          <cell r="W233">
            <v>173778</v>
          </cell>
          <cell r="X233">
            <v>0</v>
          </cell>
          <cell r="Y233">
            <v>0</v>
          </cell>
          <cell r="Z233">
            <v>15</v>
          </cell>
          <cell r="AA233">
            <v>375360</v>
          </cell>
          <cell r="AB233">
            <v>375360</v>
          </cell>
          <cell r="AC233">
            <v>10</v>
          </cell>
          <cell r="AD233">
            <v>250240</v>
          </cell>
          <cell r="AE233">
            <v>250240</v>
          </cell>
          <cell r="AF233">
            <v>0</v>
          </cell>
          <cell r="AG233">
            <v>0</v>
          </cell>
          <cell r="AH233">
            <v>0</v>
          </cell>
          <cell r="AI233">
            <v>0</v>
          </cell>
          <cell r="AJ233">
            <v>0</v>
          </cell>
          <cell r="AK233">
            <v>0</v>
          </cell>
          <cell r="AL233">
            <v>2113454</v>
          </cell>
          <cell r="AM233">
            <v>0</v>
          </cell>
          <cell r="AN233">
            <v>0</v>
          </cell>
          <cell r="AO233" t="b">
            <v>0</v>
          </cell>
          <cell r="AP233">
            <v>0</v>
          </cell>
          <cell r="AQ233">
            <v>0</v>
          </cell>
          <cell r="AR233">
            <v>3500000</v>
          </cell>
          <cell r="AS233">
            <v>0</v>
          </cell>
          <cell r="AT233">
            <v>0</v>
          </cell>
          <cell r="AU233">
            <v>156400</v>
          </cell>
          <cell r="AV233">
            <v>25024</v>
          </cell>
          <cell r="AW233">
            <v>8915232</v>
          </cell>
          <cell r="AX233">
            <v>624066</v>
          </cell>
          <cell r="AY233">
            <v>0</v>
          </cell>
          <cell r="AZ233">
            <v>138900</v>
          </cell>
          <cell r="BA233">
            <v>7970842</v>
          </cell>
          <cell r="BB233">
            <v>926000</v>
          </cell>
          <cell r="BC233">
            <v>1.7</v>
          </cell>
          <cell r="BD233">
            <v>648200</v>
          </cell>
          <cell r="BE233">
            <v>1574200</v>
          </cell>
          <cell r="BF233">
            <v>6396642</v>
          </cell>
          <cell r="BG233">
            <v>1779597</v>
          </cell>
          <cell r="BH233">
            <v>6330145</v>
          </cell>
          <cell r="BI233">
            <v>0</v>
          </cell>
          <cell r="BJ233">
            <v>0</v>
          </cell>
          <cell r="BK233">
            <v>0</v>
          </cell>
          <cell r="BL233">
            <v>0</v>
          </cell>
          <cell r="BM233">
            <v>6308385</v>
          </cell>
          <cell r="BN233" t="b">
            <v>1</v>
          </cell>
          <cell r="BO233">
            <v>21760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t="str">
            <v>d</v>
          </cell>
          <cell r="CF233">
            <v>0</v>
          </cell>
          <cell r="CG233">
            <v>0</v>
          </cell>
          <cell r="CH233" t="str">
            <v>DECEMBRIE</v>
          </cell>
          <cell r="CI233" t="str">
            <v>I</v>
          </cell>
          <cell r="CJ233">
            <v>0</v>
          </cell>
          <cell r="CK233" t="b">
            <v>0</v>
          </cell>
          <cell r="CL233">
            <v>0</v>
          </cell>
          <cell r="CM233">
            <v>0</v>
          </cell>
          <cell r="CN233">
            <v>0</v>
          </cell>
          <cell r="CO233">
            <v>0</v>
          </cell>
          <cell r="CP233" t="str">
            <v>N</v>
          </cell>
          <cell r="CQ233" t="str">
            <v>N</v>
          </cell>
          <cell r="CR233" t="b">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t="b">
            <v>0</v>
          </cell>
          <cell r="DO233" t="b">
            <v>0</v>
          </cell>
          <cell r="DP233" t="b">
            <v>0</v>
          </cell>
          <cell r="DQ233" t="b">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t="b">
            <v>0</v>
          </cell>
          <cell r="ET233">
            <v>0</v>
          </cell>
          <cell r="EU233">
            <v>0</v>
          </cell>
          <cell r="EV233">
            <v>0</v>
          </cell>
        </row>
        <row r="234">
          <cell r="A234">
            <v>21</v>
          </cell>
          <cell r="B234" t="str">
            <v>2731204021877</v>
          </cell>
          <cell r="C234" t="str">
            <v>ESTE</v>
          </cell>
          <cell r="D234" t="str">
            <v>HORJA MARIOARA</v>
          </cell>
          <cell r="E234" t="str">
            <v>HORJA</v>
          </cell>
          <cell r="F234" t="str">
            <v>MARIOARA</v>
          </cell>
          <cell r="G234" t="str">
            <v>muncitor calif.</v>
          </cell>
          <cell r="H234">
            <v>0</v>
          </cell>
          <cell r="I234">
            <v>2547000</v>
          </cell>
          <cell r="J234">
            <v>2547000</v>
          </cell>
          <cell r="K234">
            <v>1698000</v>
          </cell>
          <cell r="L234">
            <v>0</v>
          </cell>
          <cell r="M234">
            <v>0</v>
          </cell>
          <cell r="N234">
            <v>0</v>
          </cell>
          <cell r="O234">
            <v>0</v>
          </cell>
          <cell r="P234">
            <v>0</v>
          </cell>
          <cell r="Q234">
            <v>144</v>
          </cell>
          <cell r="R234">
            <v>96</v>
          </cell>
          <cell r="S234">
            <v>0</v>
          </cell>
          <cell r="T234">
            <v>0</v>
          </cell>
          <cell r="U234">
            <v>0</v>
          </cell>
          <cell r="V234">
            <v>0</v>
          </cell>
          <cell r="W234">
            <v>0</v>
          </cell>
          <cell r="X234">
            <v>0</v>
          </cell>
          <cell r="Y234">
            <v>0</v>
          </cell>
          <cell r="Z234">
            <v>5</v>
          </cell>
          <cell r="AA234">
            <v>84900</v>
          </cell>
          <cell r="AB234">
            <v>127350</v>
          </cell>
          <cell r="AC234">
            <v>0</v>
          </cell>
          <cell r="AD234">
            <v>0</v>
          </cell>
          <cell r="AE234">
            <v>0</v>
          </cell>
          <cell r="AF234">
            <v>0</v>
          </cell>
          <cell r="AG234">
            <v>0</v>
          </cell>
          <cell r="AH234">
            <v>0</v>
          </cell>
          <cell r="AI234">
            <v>48</v>
          </cell>
          <cell r="AJ234">
            <v>891450</v>
          </cell>
          <cell r="AK234">
            <v>0</v>
          </cell>
          <cell r="AL234">
            <v>1720769</v>
          </cell>
          <cell r="AM234">
            <v>0</v>
          </cell>
          <cell r="AN234">
            <v>0</v>
          </cell>
          <cell r="AO234" t="b">
            <v>0</v>
          </cell>
          <cell r="AP234">
            <v>0</v>
          </cell>
          <cell r="AQ234">
            <v>0</v>
          </cell>
          <cell r="AR234">
            <v>3500000</v>
          </cell>
          <cell r="AS234">
            <v>0</v>
          </cell>
          <cell r="AT234">
            <v>0</v>
          </cell>
          <cell r="AU234">
            <v>133718</v>
          </cell>
          <cell r="AV234">
            <v>25470</v>
          </cell>
          <cell r="AW234">
            <v>7895119</v>
          </cell>
          <cell r="AX234">
            <v>552658</v>
          </cell>
          <cell r="AY234">
            <v>0</v>
          </cell>
          <cell r="AZ234">
            <v>138900</v>
          </cell>
          <cell r="BA234">
            <v>7044373</v>
          </cell>
          <cell r="BB234">
            <v>926000</v>
          </cell>
          <cell r="BC234">
            <v>1</v>
          </cell>
          <cell r="BD234">
            <v>0</v>
          </cell>
          <cell r="BE234">
            <v>926000</v>
          </cell>
          <cell r="BF234">
            <v>6118373</v>
          </cell>
          <cell r="BG234">
            <v>1668289</v>
          </cell>
          <cell r="BH234">
            <v>5514984</v>
          </cell>
          <cell r="BI234">
            <v>0</v>
          </cell>
          <cell r="BJ234">
            <v>0</v>
          </cell>
          <cell r="BK234">
            <v>0</v>
          </cell>
          <cell r="BL234">
            <v>0</v>
          </cell>
          <cell r="BM234">
            <v>5489514</v>
          </cell>
          <cell r="BN234" t="b">
            <v>1</v>
          </cell>
          <cell r="BO234">
            <v>25470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F234">
            <v>0</v>
          </cell>
          <cell r="CG234">
            <v>0</v>
          </cell>
          <cell r="CH234" t="str">
            <v>DECEMBRIE</v>
          </cell>
          <cell r="CI234" t="str">
            <v>III</v>
          </cell>
          <cell r="CJ234">
            <v>0</v>
          </cell>
          <cell r="CK234" t="b">
            <v>0</v>
          </cell>
          <cell r="CL234">
            <v>0</v>
          </cell>
          <cell r="CM234">
            <v>0</v>
          </cell>
          <cell r="CN234">
            <v>0</v>
          </cell>
          <cell r="CO234">
            <v>0</v>
          </cell>
          <cell r="CP234" t="str">
            <v>N</v>
          </cell>
          <cell r="CQ234" t="str">
            <v>N</v>
          </cell>
          <cell r="CR234" t="b">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t="b">
            <v>0</v>
          </cell>
          <cell r="DO234" t="b">
            <v>0</v>
          </cell>
          <cell r="DP234" t="b">
            <v>0</v>
          </cell>
          <cell r="DQ234" t="b">
            <v>0</v>
          </cell>
          <cell r="DR234">
            <v>0</v>
          </cell>
          <cell r="DS234">
            <v>0</v>
          </cell>
          <cell r="DT234">
            <v>0</v>
          </cell>
          <cell r="EA234">
            <v>0</v>
          </cell>
          <cell r="EB234">
            <v>0</v>
          </cell>
          <cell r="EC234">
            <v>0</v>
          </cell>
          <cell r="EI234">
            <v>0</v>
          </cell>
          <cell r="EJ234">
            <v>0</v>
          </cell>
          <cell r="EK234">
            <v>0</v>
          </cell>
          <cell r="ES234" t="b">
            <v>0</v>
          </cell>
        </row>
        <row r="235">
          <cell r="A235">
            <v>60</v>
          </cell>
          <cell r="B235" t="str">
            <v>1700824020010</v>
          </cell>
          <cell r="C235" t="str">
            <v>ESTE</v>
          </cell>
          <cell r="D235" t="str">
            <v>TIULEA MIHAI-SORIN</v>
          </cell>
          <cell r="E235" t="str">
            <v>TIULEA</v>
          </cell>
          <cell r="F235" t="str">
            <v>MIHAI-SORIN</v>
          </cell>
          <cell r="G235" t="str">
            <v>muncitor calif.</v>
          </cell>
          <cell r="H235">
            <v>0</v>
          </cell>
          <cell r="I235">
            <v>1922000</v>
          </cell>
          <cell r="J235">
            <v>2210300</v>
          </cell>
          <cell r="K235">
            <v>2210300</v>
          </cell>
          <cell r="L235">
            <v>0</v>
          </cell>
          <cell r="M235">
            <v>0</v>
          </cell>
          <cell r="N235">
            <v>288300</v>
          </cell>
          <cell r="O235">
            <v>15</v>
          </cell>
          <cell r="P235">
            <v>288300</v>
          </cell>
          <cell r="Q235">
            <v>144</v>
          </cell>
          <cell r="R235">
            <v>144</v>
          </cell>
          <cell r="S235">
            <v>0</v>
          </cell>
          <cell r="T235">
            <v>0</v>
          </cell>
          <cell r="U235">
            <v>0</v>
          </cell>
          <cell r="V235">
            <v>0</v>
          </cell>
          <cell r="W235">
            <v>0</v>
          </cell>
          <cell r="X235">
            <v>0</v>
          </cell>
          <cell r="Y235">
            <v>0</v>
          </cell>
          <cell r="Z235">
            <v>15</v>
          </cell>
          <cell r="AA235">
            <v>331545</v>
          </cell>
          <cell r="AB235">
            <v>331545</v>
          </cell>
          <cell r="AC235">
            <v>0</v>
          </cell>
          <cell r="AD235">
            <v>0</v>
          </cell>
          <cell r="AE235">
            <v>0</v>
          </cell>
          <cell r="AF235">
            <v>0</v>
          </cell>
          <cell r="AG235">
            <v>0</v>
          </cell>
          <cell r="AH235">
            <v>0</v>
          </cell>
          <cell r="AI235">
            <v>0</v>
          </cell>
          <cell r="AJ235">
            <v>0</v>
          </cell>
          <cell r="AK235">
            <v>0</v>
          </cell>
          <cell r="AL235">
            <v>1866580</v>
          </cell>
          <cell r="AM235">
            <v>0</v>
          </cell>
          <cell r="AN235">
            <v>0</v>
          </cell>
          <cell r="AO235" t="b">
            <v>0</v>
          </cell>
          <cell r="AP235">
            <v>0</v>
          </cell>
          <cell r="AQ235">
            <v>0</v>
          </cell>
          <cell r="AR235">
            <v>3500000</v>
          </cell>
          <cell r="AS235">
            <v>0</v>
          </cell>
          <cell r="AT235">
            <v>0</v>
          </cell>
          <cell r="AU235">
            <v>127092</v>
          </cell>
          <cell r="AV235">
            <v>22103</v>
          </cell>
          <cell r="AW235">
            <v>7908425</v>
          </cell>
          <cell r="AX235">
            <v>553590</v>
          </cell>
          <cell r="AY235">
            <v>0</v>
          </cell>
          <cell r="AZ235">
            <v>138900</v>
          </cell>
          <cell r="BA235">
            <v>7066740</v>
          </cell>
          <cell r="BB235">
            <v>926000</v>
          </cell>
          <cell r="BC235">
            <v>1</v>
          </cell>
          <cell r="BD235">
            <v>0</v>
          </cell>
          <cell r="BE235">
            <v>926000</v>
          </cell>
          <cell r="BF235">
            <v>6140740</v>
          </cell>
          <cell r="BG235">
            <v>1677236</v>
          </cell>
          <cell r="BH235">
            <v>5528404</v>
          </cell>
          <cell r="BI235">
            <v>0</v>
          </cell>
          <cell r="BJ235">
            <v>0</v>
          </cell>
          <cell r="BK235">
            <v>340176</v>
          </cell>
          <cell r="BL235">
            <v>0</v>
          </cell>
          <cell r="BM235">
            <v>5169008</v>
          </cell>
          <cell r="BN235" t="b">
            <v>1</v>
          </cell>
          <cell r="BO235">
            <v>19220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F235">
            <v>0</v>
          </cell>
          <cell r="CG235">
            <v>0</v>
          </cell>
          <cell r="CH235" t="str">
            <v>DECEMBRIE</v>
          </cell>
          <cell r="CI235" t="str">
            <v>III</v>
          </cell>
          <cell r="CJ235">
            <v>0</v>
          </cell>
          <cell r="CK235" t="b">
            <v>0</v>
          </cell>
          <cell r="CL235">
            <v>0</v>
          </cell>
          <cell r="CM235">
            <v>0</v>
          </cell>
          <cell r="CN235">
            <v>0</v>
          </cell>
          <cell r="CO235">
            <v>0</v>
          </cell>
          <cell r="CP235" t="str">
            <v>N</v>
          </cell>
          <cell r="CQ235" t="str">
            <v>N</v>
          </cell>
          <cell r="CR235" t="b">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t="b">
            <v>0</v>
          </cell>
          <cell r="DO235" t="b">
            <v>0</v>
          </cell>
          <cell r="DP235" t="b">
            <v>0</v>
          </cell>
          <cell r="DQ235" t="b">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t="b">
            <v>0</v>
          </cell>
          <cell r="ET235">
            <v>0</v>
          </cell>
          <cell r="EU235">
            <v>0</v>
          </cell>
          <cell r="EV235">
            <v>0</v>
          </cell>
        </row>
        <row r="236">
          <cell r="A236">
            <v>56</v>
          </cell>
          <cell r="B236" t="str">
            <v>1741111020058</v>
          </cell>
          <cell r="C236" t="str">
            <v>ESTE</v>
          </cell>
          <cell r="D236" t="str">
            <v>DRAGU COSMIN-VALER</v>
          </cell>
          <cell r="E236" t="str">
            <v>DRAGU</v>
          </cell>
          <cell r="F236" t="str">
            <v>COSMIN-VALER</v>
          </cell>
          <cell r="G236" t="str">
            <v>muncitor calif.</v>
          </cell>
          <cell r="H236">
            <v>0</v>
          </cell>
          <cell r="I236">
            <v>1922000</v>
          </cell>
          <cell r="J236">
            <v>1922000</v>
          </cell>
          <cell r="K236">
            <v>1601667</v>
          </cell>
          <cell r="L236">
            <v>0</v>
          </cell>
          <cell r="M236">
            <v>0</v>
          </cell>
          <cell r="N236">
            <v>0</v>
          </cell>
          <cell r="O236">
            <v>0</v>
          </cell>
          <cell r="P236">
            <v>0</v>
          </cell>
          <cell r="Q236">
            <v>144</v>
          </cell>
          <cell r="R236">
            <v>120</v>
          </cell>
          <cell r="S236">
            <v>0</v>
          </cell>
          <cell r="T236">
            <v>0</v>
          </cell>
          <cell r="U236">
            <v>0</v>
          </cell>
          <cell r="V236">
            <v>0</v>
          </cell>
          <cell r="W236">
            <v>0</v>
          </cell>
          <cell r="X236">
            <v>0</v>
          </cell>
          <cell r="Y236">
            <v>0</v>
          </cell>
          <cell r="Z236">
            <v>10</v>
          </cell>
          <cell r="AA236">
            <v>160167</v>
          </cell>
          <cell r="AB236">
            <v>192200</v>
          </cell>
          <cell r="AC236">
            <v>10</v>
          </cell>
          <cell r="AD236">
            <v>160167</v>
          </cell>
          <cell r="AE236">
            <v>192200</v>
          </cell>
          <cell r="AF236">
            <v>0</v>
          </cell>
          <cell r="AG236">
            <v>0</v>
          </cell>
          <cell r="AH236">
            <v>0</v>
          </cell>
          <cell r="AI236">
            <v>24</v>
          </cell>
          <cell r="AJ236">
            <v>352367</v>
          </cell>
          <cell r="AK236">
            <v>0</v>
          </cell>
          <cell r="AL236">
            <v>1623113</v>
          </cell>
          <cell r="AM236">
            <v>0</v>
          </cell>
          <cell r="AN236">
            <v>0</v>
          </cell>
          <cell r="AO236" t="b">
            <v>0</v>
          </cell>
          <cell r="AP236">
            <v>0</v>
          </cell>
          <cell r="AQ236">
            <v>0</v>
          </cell>
          <cell r="AR236">
            <v>3500000</v>
          </cell>
          <cell r="AS236">
            <v>0</v>
          </cell>
          <cell r="AT236">
            <v>0</v>
          </cell>
          <cell r="AU236">
            <v>115320</v>
          </cell>
          <cell r="AV236">
            <v>19220</v>
          </cell>
          <cell r="AW236">
            <v>7397481</v>
          </cell>
          <cell r="AX236">
            <v>517824</v>
          </cell>
          <cell r="AY236">
            <v>0</v>
          </cell>
          <cell r="AZ236">
            <v>138900</v>
          </cell>
          <cell r="BA236">
            <v>6606217</v>
          </cell>
          <cell r="BB236">
            <v>926000</v>
          </cell>
          <cell r="BC236">
            <v>1.35</v>
          </cell>
          <cell r="BD236">
            <v>324100</v>
          </cell>
          <cell r="BE236">
            <v>1250100</v>
          </cell>
          <cell r="BF236">
            <v>5356117</v>
          </cell>
          <cell r="BG236">
            <v>1389120</v>
          </cell>
          <cell r="BH236">
            <v>5355997</v>
          </cell>
          <cell r="BI236">
            <v>0</v>
          </cell>
          <cell r="BJ236">
            <v>0</v>
          </cell>
          <cell r="BK236">
            <v>300954</v>
          </cell>
          <cell r="BL236">
            <v>0</v>
          </cell>
          <cell r="BM236">
            <v>5055043</v>
          </cell>
          <cell r="BN236" t="b">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F236">
            <v>0</v>
          </cell>
          <cell r="CG236">
            <v>0</v>
          </cell>
          <cell r="CH236" t="str">
            <v>DECEMBRIE</v>
          </cell>
          <cell r="CI236" t="str">
            <v>III</v>
          </cell>
          <cell r="CJ236">
            <v>0</v>
          </cell>
          <cell r="CK236" t="b">
            <v>0</v>
          </cell>
          <cell r="CL236">
            <v>0</v>
          </cell>
          <cell r="CM236">
            <v>0</v>
          </cell>
          <cell r="CN236">
            <v>0</v>
          </cell>
          <cell r="CO236">
            <v>0</v>
          </cell>
          <cell r="CP236" t="str">
            <v>N</v>
          </cell>
          <cell r="CQ236" t="str">
            <v>N</v>
          </cell>
          <cell r="CR236" t="b">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t="b">
            <v>0</v>
          </cell>
          <cell r="DO236" t="b">
            <v>0</v>
          </cell>
          <cell r="DP236" t="b">
            <v>0</v>
          </cell>
          <cell r="DQ236" t="b">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t="b">
            <v>0</v>
          </cell>
          <cell r="ET236">
            <v>0</v>
          </cell>
          <cell r="EU236">
            <v>0</v>
          </cell>
          <cell r="EV236">
            <v>0</v>
          </cell>
        </row>
        <row r="237">
          <cell r="A237">
            <v>58</v>
          </cell>
          <cell r="B237" t="str">
            <v>1670817020030</v>
          </cell>
          <cell r="C237" t="str">
            <v>ESTE</v>
          </cell>
          <cell r="D237" t="str">
            <v>NADABAN PETRU-CORNEL</v>
          </cell>
          <cell r="E237" t="str">
            <v>NADABAN</v>
          </cell>
          <cell r="F237" t="str">
            <v>PETRU-CORNEL</v>
          </cell>
          <cell r="G237" t="str">
            <v>muncitor calif.</v>
          </cell>
          <cell r="H237">
            <v>0</v>
          </cell>
          <cell r="I237">
            <v>1922000</v>
          </cell>
          <cell r="J237">
            <v>1922000</v>
          </cell>
          <cell r="K237">
            <v>1922000</v>
          </cell>
          <cell r="L237">
            <v>0</v>
          </cell>
          <cell r="M237">
            <v>0</v>
          </cell>
          <cell r="N237">
            <v>0</v>
          </cell>
          <cell r="O237">
            <v>0</v>
          </cell>
          <cell r="P237">
            <v>0</v>
          </cell>
          <cell r="Q237">
            <v>144</v>
          </cell>
          <cell r="R237">
            <v>144</v>
          </cell>
          <cell r="S237">
            <v>0</v>
          </cell>
          <cell r="T237">
            <v>0</v>
          </cell>
          <cell r="U237">
            <v>0</v>
          </cell>
          <cell r="V237">
            <v>0</v>
          </cell>
          <cell r="W237">
            <v>0</v>
          </cell>
          <cell r="X237">
            <v>0</v>
          </cell>
          <cell r="Y237">
            <v>0</v>
          </cell>
          <cell r="Z237">
            <v>15</v>
          </cell>
          <cell r="AA237">
            <v>288300</v>
          </cell>
          <cell r="AB237">
            <v>288300</v>
          </cell>
          <cell r="AC237">
            <v>0</v>
          </cell>
          <cell r="AD237">
            <v>0</v>
          </cell>
          <cell r="AE237">
            <v>0</v>
          </cell>
          <cell r="AF237">
            <v>0</v>
          </cell>
          <cell r="AG237">
            <v>0</v>
          </cell>
          <cell r="AH237">
            <v>0</v>
          </cell>
          <cell r="AI237">
            <v>0</v>
          </cell>
          <cell r="AJ237">
            <v>0</v>
          </cell>
          <cell r="AK237">
            <v>0</v>
          </cell>
          <cell r="AL237">
            <v>1623113</v>
          </cell>
          <cell r="AM237">
            <v>0</v>
          </cell>
          <cell r="AN237">
            <v>0</v>
          </cell>
          <cell r="AO237" t="b">
            <v>0</v>
          </cell>
          <cell r="AP237">
            <v>0</v>
          </cell>
          <cell r="AQ237">
            <v>0</v>
          </cell>
          <cell r="AR237">
            <v>3500000</v>
          </cell>
          <cell r="AS237">
            <v>0</v>
          </cell>
          <cell r="AT237">
            <v>0</v>
          </cell>
          <cell r="AU237">
            <v>110515</v>
          </cell>
          <cell r="AV237">
            <v>19220</v>
          </cell>
          <cell r="AW237">
            <v>7333413</v>
          </cell>
          <cell r="AX237">
            <v>513339</v>
          </cell>
          <cell r="AY237">
            <v>0</v>
          </cell>
          <cell r="AZ237">
            <v>138900</v>
          </cell>
          <cell r="BA237">
            <v>6551439</v>
          </cell>
          <cell r="BB237">
            <v>926000</v>
          </cell>
          <cell r="BC237">
            <v>1.35</v>
          </cell>
          <cell r="BD237">
            <v>324100</v>
          </cell>
          <cell r="BE237">
            <v>1250100</v>
          </cell>
          <cell r="BF237">
            <v>5301339</v>
          </cell>
          <cell r="BG237">
            <v>1370495</v>
          </cell>
          <cell r="BH237">
            <v>5319844</v>
          </cell>
          <cell r="BI237">
            <v>0</v>
          </cell>
          <cell r="BJ237">
            <v>0</v>
          </cell>
          <cell r="BK237">
            <v>0</v>
          </cell>
          <cell r="BL237">
            <v>0</v>
          </cell>
          <cell r="BM237">
            <v>5300624</v>
          </cell>
          <cell r="BN237" t="b">
            <v>1</v>
          </cell>
          <cell r="BO237">
            <v>19220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F237">
            <v>0</v>
          </cell>
          <cell r="CG237">
            <v>0</v>
          </cell>
          <cell r="CH237" t="str">
            <v>DECEMBRIE</v>
          </cell>
          <cell r="CI237" t="str">
            <v>III</v>
          </cell>
          <cell r="CJ237">
            <v>0</v>
          </cell>
          <cell r="CK237" t="b">
            <v>0</v>
          </cell>
          <cell r="CL237">
            <v>0</v>
          </cell>
          <cell r="CM237">
            <v>0</v>
          </cell>
          <cell r="CN237">
            <v>0</v>
          </cell>
          <cell r="CO237">
            <v>0</v>
          </cell>
          <cell r="CP237" t="str">
            <v>N</v>
          </cell>
          <cell r="CQ237" t="str">
            <v>N</v>
          </cell>
          <cell r="CR237" t="b">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t="b">
            <v>0</v>
          </cell>
          <cell r="DO237" t="b">
            <v>0</v>
          </cell>
          <cell r="DP237" t="b">
            <v>0</v>
          </cell>
          <cell r="DQ237" t="b">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t="b">
            <v>0</v>
          </cell>
          <cell r="ET237">
            <v>0</v>
          </cell>
          <cell r="EU237">
            <v>0</v>
          </cell>
          <cell r="EV237">
            <v>0</v>
          </cell>
        </row>
        <row r="238">
          <cell r="A238">
            <v>54</v>
          </cell>
          <cell r="B238" t="str">
            <v>1601107020017</v>
          </cell>
          <cell r="C238" t="str">
            <v>ESTE</v>
          </cell>
          <cell r="D238" t="str">
            <v>BOTA ATANASIU</v>
          </cell>
          <cell r="E238" t="str">
            <v>BOTA</v>
          </cell>
          <cell r="F238" t="str">
            <v>ATANASIU</v>
          </cell>
          <cell r="G238" t="str">
            <v>muncitor calif.</v>
          </cell>
          <cell r="H238">
            <v>0</v>
          </cell>
          <cell r="I238">
            <v>1922000</v>
          </cell>
          <cell r="J238">
            <v>1922000</v>
          </cell>
          <cell r="K238">
            <v>1922000</v>
          </cell>
          <cell r="L238">
            <v>0</v>
          </cell>
          <cell r="M238">
            <v>0</v>
          </cell>
          <cell r="N238">
            <v>0</v>
          </cell>
          <cell r="O238">
            <v>0</v>
          </cell>
          <cell r="P238">
            <v>0</v>
          </cell>
          <cell r="Q238">
            <v>144</v>
          </cell>
          <cell r="R238">
            <v>144</v>
          </cell>
          <cell r="S238">
            <v>0</v>
          </cell>
          <cell r="T238">
            <v>0</v>
          </cell>
          <cell r="U238">
            <v>0</v>
          </cell>
          <cell r="V238">
            <v>0</v>
          </cell>
          <cell r="W238">
            <v>0</v>
          </cell>
          <cell r="X238">
            <v>0</v>
          </cell>
          <cell r="Y238">
            <v>0</v>
          </cell>
          <cell r="Z238">
            <v>25</v>
          </cell>
          <cell r="AA238">
            <v>480500</v>
          </cell>
          <cell r="AB238">
            <v>480500</v>
          </cell>
          <cell r="AC238">
            <v>0</v>
          </cell>
          <cell r="AD238">
            <v>0</v>
          </cell>
          <cell r="AE238">
            <v>0</v>
          </cell>
          <cell r="AF238">
            <v>0</v>
          </cell>
          <cell r="AG238">
            <v>0</v>
          </cell>
          <cell r="AH238">
            <v>0</v>
          </cell>
          <cell r="AI238">
            <v>0</v>
          </cell>
          <cell r="AJ238">
            <v>0</v>
          </cell>
          <cell r="AK238">
            <v>0</v>
          </cell>
          <cell r="AL238">
            <v>1623113</v>
          </cell>
          <cell r="AM238">
            <v>0</v>
          </cell>
          <cell r="AN238">
            <v>0</v>
          </cell>
          <cell r="AO238" t="b">
            <v>0</v>
          </cell>
          <cell r="AP238">
            <v>0</v>
          </cell>
          <cell r="AQ238">
            <v>0</v>
          </cell>
          <cell r="AR238">
            <v>3500000</v>
          </cell>
          <cell r="AS238">
            <v>0</v>
          </cell>
          <cell r="AT238">
            <v>0</v>
          </cell>
          <cell r="AU238">
            <v>120125</v>
          </cell>
          <cell r="AV238">
            <v>19220</v>
          </cell>
          <cell r="AW238">
            <v>7525613</v>
          </cell>
          <cell r="AX238">
            <v>526793</v>
          </cell>
          <cell r="AY238">
            <v>0</v>
          </cell>
          <cell r="AZ238">
            <v>138900</v>
          </cell>
          <cell r="BA238">
            <v>6720575</v>
          </cell>
          <cell r="BB238">
            <v>926000</v>
          </cell>
          <cell r="BC238">
            <v>1.35</v>
          </cell>
          <cell r="BD238">
            <v>324100</v>
          </cell>
          <cell r="BE238">
            <v>1250100</v>
          </cell>
          <cell r="BF238">
            <v>5470475</v>
          </cell>
          <cell r="BG238">
            <v>1428002</v>
          </cell>
          <cell r="BH238">
            <v>5431473</v>
          </cell>
          <cell r="BI238">
            <v>0</v>
          </cell>
          <cell r="BJ238">
            <v>0</v>
          </cell>
          <cell r="BK238">
            <v>0</v>
          </cell>
          <cell r="BL238">
            <v>0</v>
          </cell>
          <cell r="BM238">
            <v>5412253</v>
          </cell>
          <cell r="BN238" t="b">
            <v>1</v>
          </cell>
          <cell r="BO238">
            <v>19220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F238">
            <v>0</v>
          </cell>
          <cell r="CG238">
            <v>0</v>
          </cell>
          <cell r="CH238" t="str">
            <v>DECEMBRIE</v>
          </cell>
          <cell r="CI238" t="str">
            <v>III</v>
          </cell>
          <cell r="CJ238">
            <v>0</v>
          </cell>
          <cell r="CK238" t="b">
            <v>0</v>
          </cell>
          <cell r="CL238">
            <v>0</v>
          </cell>
          <cell r="CM238">
            <v>0</v>
          </cell>
          <cell r="CN238">
            <v>0</v>
          </cell>
          <cell r="CO238">
            <v>0</v>
          </cell>
          <cell r="CP238" t="str">
            <v>N</v>
          </cell>
          <cell r="CQ238" t="str">
            <v>N</v>
          </cell>
          <cell r="CR238" t="b">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t="b">
            <v>0</v>
          </cell>
          <cell r="DO238" t="b">
            <v>0</v>
          </cell>
          <cell r="DP238" t="b">
            <v>0</v>
          </cell>
          <cell r="DQ238" t="b">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t="b">
            <v>0</v>
          </cell>
          <cell r="ET238">
            <v>0</v>
          </cell>
          <cell r="EU238">
            <v>0</v>
          </cell>
          <cell r="EV238">
            <v>0</v>
          </cell>
        </row>
        <row r="239">
          <cell r="A239">
            <v>55</v>
          </cell>
          <cell r="B239" t="str">
            <v>1740208020046</v>
          </cell>
          <cell r="C239" t="str">
            <v>ESTE</v>
          </cell>
          <cell r="D239" t="str">
            <v>BUZGAU DANIEL-CRISTIAN</v>
          </cell>
          <cell r="E239" t="str">
            <v>BUZGAU</v>
          </cell>
          <cell r="F239" t="str">
            <v>DANIEL-CRISTIAN</v>
          </cell>
          <cell r="G239" t="str">
            <v>muncitor calif.</v>
          </cell>
          <cell r="H239">
            <v>0</v>
          </cell>
          <cell r="I239">
            <v>1922000</v>
          </cell>
          <cell r="J239">
            <v>1922000</v>
          </cell>
          <cell r="K239">
            <v>1922000</v>
          </cell>
          <cell r="L239">
            <v>0</v>
          </cell>
          <cell r="M239">
            <v>0</v>
          </cell>
          <cell r="N239">
            <v>0</v>
          </cell>
          <cell r="O239">
            <v>0</v>
          </cell>
          <cell r="P239">
            <v>0</v>
          </cell>
          <cell r="Q239">
            <v>144</v>
          </cell>
          <cell r="R239">
            <v>144</v>
          </cell>
          <cell r="S239">
            <v>0</v>
          </cell>
          <cell r="T239">
            <v>0</v>
          </cell>
          <cell r="U239">
            <v>18</v>
          </cell>
          <cell r="V239">
            <v>480500</v>
          </cell>
          <cell r="W239">
            <v>480500</v>
          </cell>
          <cell r="X239">
            <v>0</v>
          </cell>
          <cell r="Y239">
            <v>0</v>
          </cell>
          <cell r="Z239">
            <v>10</v>
          </cell>
          <cell r="AA239">
            <v>192200</v>
          </cell>
          <cell r="AB239">
            <v>192200</v>
          </cell>
          <cell r="AC239">
            <v>0</v>
          </cell>
          <cell r="AD239">
            <v>0</v>
          </cell>
          <cell r="AE239">
            <v>0</v>
          </cell>
          <cell r="AF239">
            <v>0</v>
          </cell>
          <cell r="AG239">
            <v>0</v>
          </cell>
          <cell r="AH239">
            <v>0</v>
          </cell>
          <cell r="AI239">
            <v>0</v>
          </cell>
          <cell r="AJ239">
            <v>0</v>
          </cell>
          <cell r="AK239">
            <v>0</v>
          </cell>
          <cell r="AL239">
            <v>1623113</v>
          </cell>
          <cell r="AM239">
            <v>0</v>
          </cell>
          <cell r="AN239">
            <v>0</v>
          </cell>
          <cell r="AO239" t="b">
            <v>0</v>
          </cell>
          <cell r="AP239">
            <v>0</v>
          </cell>
          <cell r="AQ239">
            <v>0</v>
          </cell>
          <cell r="AR239">
            <v>3500000</v>
          </cell>
          <cell r="AS239">
            <v>0</v>
          </cell>
          <cell r="AT239">
            <v>0</v>
          </cell>
          <cell r="AU239">
            <v>105710</v>
          </cell>
          <cell r="AV239">
            <v>19220</v>
          </cell>
          <cell r="AW239">
            <v>7717813</v>
          </cell>
          <cell r="AX239">
            <v>540247</v>
          </cell>
          <cell r="AY239">
            <v>0</v>
          </cell>
          <cell r="AZ239">
            <v>138900</v>
          </cell>
          <cell r="BA239">
            <v>6913736</v>
          </cell>
          <cell r="BB239">
            <v>926000</v>
          </cell>
          <cell r="BC239">
            <v>1.35</v>
          </cell>
          <cell r="BD239">
            <v>324100</v>
          </cell>
          <cell r="BE239">
            <v>1250100</v>
          </cell>
          <cell r="BF239">
            <v>5663636</v>
          </cell>
          <cell r="BG239">
            <v>1493676</v>
          </cell>
          <cell r="BH239">
            <v>5558960</v>
          </cell>
          <cell r="BI239">
            <v>0</v>
          </cell>
          <cell r="BJ239">
            <v>0</v>
          </cell>
          <cell r="BK239">
            <v>0</v>
          </cell>
          <cell r="BL239">
            <v>0</v>
          </cell>
          <cell r="BM239">
            <v>5539740</v>
          </cell>
          <cell r="BN239" t="b">
            <v>1</v>
          </cell>
          <cell r="BO239">
            <v>19220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F239">
            <v>0</v>
          </cell>
          <cell r="CG239">
            <v>0</v>
          </cell>
          <cell r="CH239" t="str">
            <v>DECEMBRIE</v>
          </cell>
          <cell r="CI239" t="str">
            <v>III</v>
          </cell>
          <cell r="CJ239">
            <v>0</v>
          </cell>
          <cell r="CK239" t="b">
            <v>0</v>
          </cell>
          <cell r="CL239">
            <v>0</v>
          </cell>
          <cell r="CM239">
            <v>0</v>
          </cell>
          <cell r="CN239">
            <v>0</v>
          </cell>
          <cell r="CO239">
            <v>0</v>
          </cell>
          <cell r="CP239" t="str">
            <v>N</v>
          </cell>
          <cell r="CQ239" t="str">
            <v>N</v>
          </cell>
          <cell r="CR239" t="b">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t="b">
            <v>0</v>
          </cell>
          <cell r="DO239" t="b">
            <v>0</v>
          </cell>
          <cell r="DP239" t="b">
            <v>0</v>
          </cell>
          <cell r="DQ239" t="b">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t="b">
            <v>0</v>
          </cell>
          <cell r="ET239">
            <v>0</v>
          </cell>
          <cell r="EU239">
            <v>0</v>
          </cell>
          <cell r="EV239">
            <v>0</v>
          </cell>
        </row>
        <row r="240">
          <cell r="A240">
            <v>57</v>
          </cell>
          <cell r="B240" t="str">
            <v>1720423310016</v>
          </cell>
          <cell r="C240" t="str">
            <v>ESTE</v>
          </cell>
          <cell r="D240" t="str">
            <v>HATEGAN LUCIAN</v>
          </cell>
          <cell r="E240" t="str">
            <v>HATEGAN</v>
          </cell>
          <cell r="F240" t="str">
            <v>LUCIAN</v>
          </cell>
          <cell r="G240" t="str">
            <v>muncitor calif.</v>
          </cell>
          <cell r="H240">
            <v>0</v>
          </cell>
          <cell r="I240">
            <v>1922000</v>
          </cell>
          <cell r="J240">
            <v>1922000</v>
          </cell>
          <cell r="K240">
            <v>1922000</v>
          </cell>
          <cell r="L240">
            <v>0</v>
          </cell>
          <cell r="M240">
            <v>0</v>
          </cell>
          <cell r="N240">
            <v>0</v>
          </cell>
          <cell r="O240">
            <v>0</v>
          </cell>
          <cell r="P240">
            <v>0</v>
          </cell>
          <cell r="Q240">
            <v>144</v>
          </cell>
          <cell r="R240">
            <v>144</v>
          </cell>
          <cell r="S240">
            <v>0</v>
          </cell>
          <cell r="T240">
            <v>0</v>
          </cell>
          <cell r="U240">
            <v>14</v>
          </cell>
          <cell r="V240">
            <v>373722</v>
          </cell>
          <cell r="W240">
            <v>373722</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1623113</v>
          </cell>
          <cell r="AM240">
            <v>0</v>
          </cell>
          <cell r="AN240">
            <v>0</v>
          </cell>
          <cell r="AO240" t="b">
            <v>0</v>
          </cell>
          <cell r="AP240">
            <v>0</v>
          </cell>
          <cell r="AQ240">
            <v>0</v>
          </cell>
          <cell r="AR240">
            <v>3500000</v>
          </cell>
          <cell r="AS240">
            <v>0</v>
          </cell>
          <cell r="AT240">
            <v>0</v>
          </cell>
          <cell r="AU240">
            <v>96100</v>
          </cell>
          <cell r="AV240">
            <v>19220</v>
          </cell>
          <cell r="AW240">
            <v>7418835</v>
          </cell>
          <cell r="AX240">
            <v>519318</v>
          </cell>
          <cell r="AY240">
            <v>0</v>
          </cell>
          <cell r="AZ240">
            <v>138900</v>
          </cell>
          <cell r="BA240">
            <v>6645297</v>
          </cell>
          <cell r="BB240">
            <v>926000</v>
          </cell>
          <cell r="BC240">
            <v>1</v>
          </cell>
          <cell r="BD240">
            <v>0</v>
          </cell>
          <cell r="BE240">
            <v>926000</v>
          </cell>
          <cell r="BF240">
            <v>5719297</v>
          </cell>
          <cell r="BG240">
            <v>1512601</v>
          </cell>
          <cell r="BH240">
            <v>5271596</v>
          </cell>
          <cell r="BI240">
            <v>0</v>
          </cell>
          <cell r="BJ240">
            <v>0</v>
          </cell>
          <cell r="BK240">
            <v>350000</v>
          </cell>
          <cell r="BL240">
            <v>0</v>
          </cell>
          <cell r="BM240">
            <v>4902376</v>
          </cell>
          <cell r="BN240" t="b">
            <v>1</v>
          </cell>
          <cell r="BO240">
            <v>19220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F240">
            <v>0</v>
          </cell>
          <cell r="CG240">
            <v>0</v>
          </cell>
          <cell r="CH240" t="str">
            <v>DECEMBRIE</v>
          </cell>
          <cell r="CI240" t="str">
            <v>III</v>
          </cell>
          <cell r="CJ240">
            <v>0</v>
          </cell>
          <cell r="CK240" t="b">
            <v>0</v>
          </cell>
          <cell r="CL240">
            <v>0</v>
          </cell>
          <cell r="CM240">
            <v>0</v>
          </cell>
          <cell r="CN240">
            <v>0</v>
          </cell>
          <cell r="CO240">
            <v>0</v>
          </cell>
          <cell r="CP240" t="str">
            <v>N</v>
          </cell>
          <cell r="CQ240" t="str">
            <v>N</v>
          </cell>
          <cell r="CR240" t="b">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t="b">
            <v>0</v>
          </cell>
          <cell r="DO240" t="b">
            <v>0</v>
          </cell>
          <cell r="DP240" t="b">
            <v>0</v>
          </cell>
          <cell r="DQ240" t="b">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t="b">
            <v>0</v>
          </cell>
          <cell r="ET240">
            <v>0</v>
          </cell>
          <cell r="EU240">
            <v>0</v>
          </cell>
          <cell r="EV240">
            <v>0</v>
          </cell>
        </row>
        <row r="241">
          <cell r="A241">
            <v>64</v>
          </cell>
          <cell r="B241" t="str">
            <v>2561012020095</v>
          </cell>
          <cell r="C241" t="str">
            <v>ESTE</v>
          </cell>
          <cell r="D241" t="str">
            <v>ZAHARESCU TEREZA</v>
          </cell>
          <cell r="E241" t="str">
            <v>ZAHARESCU</v>
          </cell>
          <cell r="F241" t="str">
            <v>TEREZA</v>
          </cell>
          <cell r="G241" t="str">
            <v>ingrijitoare</v>
          </cell>
          <cell r="H241">
            <v>0</v>
          </cell>
          <cell r="I241">
            <v>1525267</v>
          </cell>
          <cell r="J241">
            <v>1525267</v>
          </cell>
          <cell r="K241">
            <v>1525267</v>
          </cell>
          <cell r="L241">
            <v>0</v>
          </cell>
          <cell r="M241">
            <v>0</v>
          </cell>
          <cell r="N241">
            <v>0</v>
          </cell>
          <cell r="O241">
            <v>0</v>
          </cell>
          <cell r="P241">
            <v>0</v>
          </cell>
          <cell r="Q241">
            <v>144</v>
          </cell>
          <cell r="R241">
            <v>144</v>
          </cell>
          <cell r="S241">
            <v>0</v>
          </cell>
          <cell r="T241">
            <v>0</v>
          </cell>
          <cell r="U241">
            <v>0</v>
          </cell>
          <cell r="V241">
            <v>0</v>
          </cell>
          <cell r="W241">
            <v>0</v>
          </cell>
          <cell r="X241">
            <v>0</v>
          </cell>
          <cell r="Y241">
            <v>0</v>
          </cell>
          <cell r="Z241">
            <v>25</v>
          </cell>
          <cell r="AA241">
            <v>381317</v>
          </cell>
          <cell r="AB241">
            <v>381317</v>
          </cell>
          <cell r="AC241">
            <v>10</v>
          </cell>
          <cell r="AD241">
            <v>152527</v>
          </cell>
          <cell r="AE241">
            <v>152527</v>
          </cell>
          <cell r="AF241">
            <v>0</v>
          </cell>
          <cell r="AG241">
            <v>0</v>
          </cell>
          <cell r="AH241">
            <v>0</v>
          </cell>
          <cell r="AI241">
            <v>0</v>
          </cell>
          <cell r="AJ241">
            <v>0</v>
          </cell>
          <cell r="AK241">
            <v>0</v>
          </cell>
          <cell r="AL241">
            <v>1288809</v>
          </cell>
          <cell r="AM241">
            <v>0</v>
          </cell>
          <cell r="AN241">
            <v>0</v>
          </cell>
          <cell r="AO241" t="b">
            <v>0</v>
          </cell>
          <cell r="AP241">
            <v>0</v>
          </cell>
          <cell r="AQ241">
            <v>0</v>
          </cell>
          <cell r="AR241">
            <v>3500000</v>
          </cell>
          <cell r="AS241">
            <v>0</v>
          </cell>
          <cell r="AT241">
            <v>0</v>
          </cell>
          <cell r="AU241">
            <v>102956</v>
          </cell>
          <cell r="AV241">
            <v>15253</v>
          </cell>
          <cell r="AW241">
            <v>6847920</v>
          </cell>
          <cell r="AX241">
            <v>479354</v>
          </cell>
          <cell r="AY241">
            <v>0</v>
          </cell>
          <cell r="AZ241">
            <v>138900</v>
          </cell>
          <cell r="BA241">
            <v>6111457</v>
          </cell>
          <cell r="BB241">
            <v>926000</v>
          </cell>
          <cell r="BC241">
            <v>1.55</v>
          </cell>
          <cell r="BD241">
            <v>509300</v>
          </cell>
          <cell r="BE241">
            <v>1435300</v>
          </cell>
          <cell r="BF241">
            <v>4676157</v>
          </cell>
          <cell r="BG241">
            <v>1157933</v>
          </cell>
          <cell r="BH241">
            <v>5092424</v>
          </cell>
          <cell r="BI241">
            <v>0</v>
          </cell>
          <cell r="BJ241">
            <v>0</v>
          </cell>
          <cell r="BK241">
            <v>0</v>
          </cell>
          <cell r="BL241">
            <v>0</v>
          </cell>
          <cell r="BM241">
            <v>5077171</v>
          </cell>
          <cell r="BN241" t="b">
            <v>1</v>
          </cell>
          <cell r="BO241">
            <v>15253</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t="str">
            <v>d</v>
          </cell>
          <cell r="CF241">
            <v>0</v>
          </cell>
          <cell r="CG241">
            <v>0</v>
          </cell>
          <cell r="CH241" t="str">
            <v>DECEMBRIE</v>
          </cell>
          <cell r="CI241" t="str">
            <v>I</v>
          </cell>
          <cell r="CJ241">
            <v>0</v>
          </cell>
          <cell r="CK241" t="b">
            <v>0</v>
          </cell>
          <cell r="CL241">
            <v>0</v>
          </cell>
          <cell r="CM241">
            <v>0</v>
          </cell>
          <cell r="CN241">
            <v>0</v>
          </cell>
          <cell r="CO241">
            <v>0</v>
          </cell>
          <cell r="CP241" t="str">
            <v>N</v>
          </cell>
          <cell r="CQ241" t="str">
            <v>N</v>
          </cell>
          <cell r="CR241" t="b">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t="b">
            <v>0</v>
          </cell>
          <cell r="DO241" t="b">
            <v>0</v>
          </cell>
          <cell r="DP241" t="b">
            <v>0</v>
          </cell>
          <cell r="DQ241" t="b">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t="b">
            <v>0</v>
          </cell>
          <cell r="ET241">
            <v>0</v>
          </cell>
          <cell r="EU241">
            <v>0</v>
          </cell>
          <cell r="EV241">
            <v>0</v>
          </cell>
        </row>
        <row r="242">
          <cell r="A242">
            <v>61</v>
          </cell>
          <cell r="B242" t="str">
            <v>2550920020013</v>
          </cell>
          <cell r="C242" t="str">
            <v>ESTE</v>
          </cell>
          <cell r="D242" t="str">
            <v>BUDEA SEVASTITA</v>
          </cell>
          <cell r="E242" t="str">
            <v>BUDEA</v>
          </cell>
          <cell r="F242" t="str">
            <v>SEVASTITA</v>
          </cell>
          <cell r="G242" t="str">
            <v>ingrijitoare</v>
          </cell>
          <cell r="H242">
            <v>0</v>
          </cell>
          <cell r="I242">
            <v>1525267</v>
          </cell>
          <cell r="J242">
            <v>1525267</v>
          </cell>
          <cell r="K242">
            <v>1525267</v>
          </cell>
          <cell r="L242">
            <v>0</v>
          </cell>
          <cell r="M242">
            <v>0</v>
          </cell>
          <cell r="N242">
            <v>0</v>
          </cell>
          <cell r="O242">
            <v>0</v>
          </cell>
          <cell r="P242">
            <v>0</v>
          </cell>
          <cell r="Q242">
            <v>144</v>
          </cell>
          <cell r="R242">
            <v>144</v>
          </cell>
          <cell r="S242">
            <v>0</v>
          </cell>
          <cell r="T242">
            <v>0</v>
          </cell>
          <cell r="U242">
            <v>0</v>
          </cell>
          <cell r="V242">
            <v>0</v>
          </cell>
          <cell r="W242">
            <v>0</v>
          </cell>
          <cell r="X242">
            <v>0</v>
          </cell>
          <cell r="Y242">
            <v>0</v>
          </cell>
          <cell r="Z242">
            <v>20</v>
          </cell>
          <cell r="AA242">
            <v>305053</v>
          </cell>
          <cell r="AB242">
            <v>305053</v>
          </cell>
          <cell r="AC242">
            <v>0</v>
          </cell>
          <cell r="AD242">
            <v>0</v>
          </cell>
          <cell r="AE242">
            <v>0</v>
          </cell>
          <cell r="AF242">
            <v>0</v>
          </cell>
          <cell r="AG242">
            <v>0</v>
          </cell>
          <cell r="AH242">
            <v>0</v>
          </cell>
          <cell r="AI242">
            <v>0</v>
          </cell>
          <cell r="AJ242">
            <v>0</v>
          </cell>
          <cell r="AK242">
            <v>0</v>
          </cell>
          <cell r="AL242">
            <v>1249023</v>
          </cell>
          <cell r="AM242">
            <v>0</v>
          </cell>
          <cell r="AN242">
            <v>0</v>
          </cell>
          <cell r="AO242" t="b">
            <v>0</v>
          </cell>
          <cell r="AP242">
            <v>0</v>
          </cell>
          <cell r="AQ242">
            <v>0</v>
          </cell>
          <cell r="AR242">
            <v>3500000</v>
          </cell>
          <cell r="AS242">
            <v>0</v>
          </cell>
          <cell r="AT242">
            <v>0</v>
          </cell>
          <cell r="AU242">
            <v>91516</v>
          </cell>
          <cell r="AV242">
            <v>15253</v>
          </cell>
          <cell r="AW242">
            <v>6579343</v>
          </cell>
          <cell r="AX242">
            <v>460554</v>
          </cell>
          <cell r="AY242">
            <v>0</v>
          </cell>
          <cell r="AZ242">
            <v>138900</v>
          </cell>
          <cell r="BA242">
            <v>5873120</v>
          </cell>
          <cell r="BB242">
            <v>926000</v>
          </cell>
          <cell r="BC242">
            <v>1</v>
          </cell>
          <cell r="BD242">
            <v>0</v>
          </cell>
          <cell r="BE242">
            <v>926000</v>
          </cell>
          <cell r="BF242">
            <v>4947120</v>
          </cell>
          <cell r="BG242">
            <v>1250061</v>
          </cell>
          <cell r="BH242">
            <v>4761959</v>
          </cell>
          <cell r="BI242">
            <v>0</v>
          </cell>
          <cell r="BJ242">
            <v>0</v>
          </cell>
          <cell r="BK242">
            <v>0</v>
          </cell>
          <cell r="BL242">
            <v>0</v>
          </cell>
          <cell r="BM242">
            <v>4746706</v>
          </cell>
          <cell r="BN242" t="b">
            <v>1</v>
          </cell>
          <cell r="BO242">
            <v>15253</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F242">
            <v>0</v>
          </cell>
          <cell r="CG242">
            <v>0</v>
          </cell>
          <cell r="CH242" t="str">
            <v>DECEMBRIE</v>
          </cell>
          <cell r="CI242" t="str">
            <v>I</v>
          </cell>
          <cell r="CJ242">
            <v>0</v>
          </cell>
          <cell r="CK242" t="b">
            <v>0</v>
          </cell>
          <cell r="CL242">
            <v>0</v>
          </cell>
          <cell r="CM242">
            <v>0</v>
          </cell>
          <cell r="CN242">
            <v>0</v>
          </cell>
          <cell r="CO242">
            <v>0</v>
          </cell>
          <cell r="CP242" t="str">
            <v>N</v>
          </cell>
          <cell r="CQ242" t="str">
            <v>N</v>
          </cell>
          <cell r="CR242" t="b">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t="b">
            <v>0</v>
          </cell>
          <cell r="DO242" t="b">
            <v>0</v>
          </cell>
          <cell r="DP242" t="b">
            <v>0</v>
          </cell>
          <cell r="DQ242" t="b">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t="b">
            <v>0</v>
          </cell>
          <cell r="ET242">
            <v>0</v>
          </cell>
          <cell r="EU242">
            <v>0</v>
          </cell>
          <cell r="EV242">
            <v>0</v>
          </cell>
        </row>
        <row r="243">
          <cell r="A243">
            <v>62</v>
          </cell>
          <cell r="B243" t="str">
            <v>2520419020028</v>
          </cell>
          <cell r="C243" t="str">
            <v>ESTE</v>
          </cell>
          <cell r="D243" t="str">
            <v>GHIRAN FLOARE</v>
          </cell>
          <cell r="E243" t="str">
            <v>GHIRAN</v>
          </cell>
          <cell r="F243" t="str">
            <v>FLOARE</v>
          </cell>
          <cell r="G243" t="str">
            <v>ingrijitoare</v>
          </cell>
          <cell r="H243">
            <v>0</v>
          </cell>
          <cell r="I243">
            <v>1525267</v>
          </cell>
          <cell r="J243">
            <v>1525267</v>
          </cell>
          <cell r="K243">
            <v>1525267</v>
          </cell>
          <cell r="L243">
            <v>0</v>
          </cell>
          <cell r="M243">
            <v>0</v>
          </cell>
          <cell r="N243">
            <v>0</v>
          </cell>
          <cell r="O243">
            <v>0</v>
          </cell>
          <cell r="P243">
            <v>0</v>
          </cell>
          <cell r="Q243">
            <v>144</v>
          </cell>
          <cell r="R243">
            <v>144</v>
          </cell>
          <cell r="S243">
            <v>0</v>
          </cell>
          <cell r="T243">
            <v>0</v>
          </cell>
          <cell r="U243">
            <v>0</v>
          </cell>
          <cell r="V243">
            <v>0</v>
          </cell>
          <cell r="W243">
            <v>0</v>
          </cell>
          <cell r="X243">
            <v>0</v>
          </cell>
          <cell r="Y243">
            <v>0</v>
          </cell>
          <cell r="Z243">
            <v>20</v>
          </cell>
          <cell r="AA243">
            <v>305053</v>
          </cell>
          <cell r="AB243">
            <v>305053</v>
          </cell>
          <cell r="AC243">
            <v>10</v>
          </cell>
          <cell r="AD243">
            <v>152527</v>
          </cell>
          <cell r="AE243">
            <v>152527</v>
          </cell>
          <cell r="AF243">
            <v>0</v>
          </cell>
          <cell r="AG243">
            <v>0</v>
          </cell>
          <cell r="AH243">
            <v>0</v>
          </cell>
          <cell r="AI243">
            <v>0</v>
          </cell>
          <cell r="AJ243">
            <v>0</v>
          </cell>
          <cell r="AK243">
            <v>0</v>
          </cell>
          <cell r="AL243">
            <v>1288809</v>
          </cell>
          <cell r="AM243">
            <v>0</v>
          </cell>
          <cell r="AN243">
            <v>0</v>
          </cell>
          <cell r="AO243" t="b">
            <v>0</v>
          </cell>
          <cell r="AP243">
            <v>0</v>
          </cell>
          <cell r="AQ243">
            <v>0</v>
          </cell>
          <cell r="AR243">
            <v>3500000</v>
          </cell>
          <cell r="AS243">
            <v>0</v>
          </cell>
          <cell r="AT243">
            <v>0</v>
          </cell>
          <cell r="AU243">
            <v>99142</v>
          </cell>
          <cell r="AV243">
            <v>15253</v>
          </cell>
          <cell r="AW243">
            <v>6771656</v>
          </cell>
          <cell r="AX243">
            <v>474016</v>
          </cell>
          <cell r="AY243">
            <v>0</v>
          </cell>
          <cell r="AZ243">
            <v>138900</v>
          </cell>
          <cell r="BA243">
            <v>6044345</v>
          </cell>
          <cell r="BB243">
            <v>926000</v>
          </cell>
          <cell r="BC243">
            <v>1.35</v>
          </cell>
          <cell r="BD243">
            <v>324100</v>
          </cell>
          <cell r="BE243">
            <v>1250100</v>
          </cell>
          <cell r="BF243">
            <v>4794245</v>
          </cell>
          <cell r="BG243">
            <v>1198083</v>
          </cell>
          <cell r="BH243">
            <v>4985162</v>
          </cell>
          <cell r="BI243">
            <v>0</v>
          </cell>
          <cell r="BJ243">
            <v>0</v>
          </cell>
          <cell r="BK243">
            <v>495372</v>
          </cell>
          <cell r="BL243">
            <v>0</v>
          </cell>
          <cell r="BM243">
            <v>4474537</v>
          </cell>
          <cell r="BN243" t="b">
            <v>1</v>
          </cell>
          <cell r="BO243">
            <v>15253</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t="str">
            <v>d</v>
          </cell>
          <cell r="CF243">
            <v>0</v>
          </cell>
          <cell r="CG243">
            <v>0</v>
          </cell>
          <cell r="CH243" t="str">
            <v>DECEMBRIE</v>
          </cell>
          <cell r="CI243" t="str">
            <v>I</v>
          </cell>
          <cell r="CJ243">
            <v>0</v>
          </cell>
          <cell r="CK243" t="b">
            <v>0</v>
          </cell>
          <cell r="CL243">
            <v>0</v>
          </cell>
          <cell r="CM243">
            <v>0</v>
          </cell>
          <cell r="CN243">
            <v>0</v>
          </cell>
          <cell r="CO243">
            <v>0</v>
          </cell>
          <cell r="CP243" t="str">
            <v>N</v>
          </cell>
          <cell r="CQ243" t="str">
            <v>N</v>
          </cell>
          <cell r="CR243" t="b">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t="b">
            <v>0</v>
          </cell>
          <cell r="DO243" t="b">
            <v>0</v>
          </cell>
          <cell r="DP243" t="b">
            <v>0</v>
          </cell>
          <cell r="DQ243" t="b">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t="b">
            <v>0</v>
          </cell>
          <cell r="ET243">
            <v>0</v>
          </cell>
          <cell r="EU243">
            <v>0</v>
          </cell>
          <cell r="EV243">
            <v>0</v>
          </cell>
        </row>
        <row r="244">
          <cell r="A244">
            <v>63</v>
          </cell>
          <cell r="B244" t="str">
            <v>2551031022806</v>
          </cell>
          <cell r="C244" t="str">
            <v>ESTE</v>
          </cell>
          <cell r="D244" t="str">
            <v>SIRB ROZA</v>
          </cell>
          <cell r="E244" t="str">
            <v>SIRB</v>
          </cell>
          <cell r="F244" t="str">
            <v>ROZA</v>
          </cell>
          <cell r="G244" t="str">
            <v>ingrijitoare</v>
          </cell>
          <cell r="H244">
            <v>0</v>
          </cell>
          <cell r="I244">
            <v>1525267</v>
          </cell>
          <cell r="J244">
            <v>1525267</v>
          </cell>
          <cell r="K244">
            <v>1525267</v>
          </cell>
          <cell r="L244">
            <v>0</v>
          </cell>
          <cell r="M244">
            <v>0</v>
          </cell>
          <cell r="N244">
            <v>0</v>
          </cell>
          <cell r="O244">
            <v>0</v>
          </cell>
          <cell r="P244">
            <v>0</v>
          </cell>
          <cell r="Q244">
            <v>144</v>
          </cell>
          <cell r="R244">
            <v>144</v>
          </cell>
          <cell r="S244">
            <v>0</v>
          </cell>
          <cell r="T244">
            <v>0</v>
          </cell>
          <cell r="U244">
            <v>0</v>
          </cell>
          <cell r="V244">
            <v>0</v>
          </cell>
          <cell r="W244">
            <v>0</v>
          </cell>
          <cell r="X244">
            <v>0</v>
          </cell>
          <cell r="Y244">
            <v>0</v>
          </cell>
          <cell r="Z244">
            <v>10</v>
          </cell>
          <cell r="AA244">
            <v>152527</v>
          </cell>
          <cell r="AB244">
            <v>152527</v>
          </cell>
          <cell r="AC244">
            <v>0</v>
          </cell>
          <cell r="AD244">
            <v>0</v>
          </cell>
          <cell r="AE244">
            <v>0</v>
          </cell>
          <cell r="AF244">
            <v>0</v>
          </cell>
          <cell r="AG244">
            <v>0</v>
          </cell>
          <cell r="AH244">
            <v>0</v>
          </cell>
          <cell r="AI244">
            <v>0</v>
          </cell>
          <cell r="AJ244">
            <v>0</v>
          </cell>
          <cell r="AK244">
            <v>0</v>
          </cell>
          <cell r="AL244">
            <v>1277958</v>
          </cell>
          <cell r="AM244">
            <v>0</v>
          </cell>
          <cell r="AN244">
            <v>0</v>
          </cell>
          <cell r="AO244" t="b">
            <v>0</v>
          </cell>
          <cell r="AP244">
            <v>0</v>
          </cell>
          <cell r="AQ244">
            <v>0</v>
          </cell>
          <cell r="AR244">
            <v>3500000</v>
          </cell>
          <cell r="AS244">
            <v>0</v>
          </cell>
          <cell r="AT244">
            <v>0</v>
          </cell>
          <cell r="AU244">
            <v>83890</v>
          </cell>
          <cell r="AV244">
            <v>15253</v>
          </cell>
          <cell r="AW244">
            <v>6455752</v>
          </cell>
          <cell r="AX244">
            <v>451903</v>
          </cell>
          <cell r="AY244">
            <v>0</v>
          </cell>
          <cell r="AZ244">
            <v>138900</v>
          </cell>
          <cell r="BA244">
            <v>5765806</v>
          </cell>
          <cell r="BB244">
            <v>926000</v>
          </cell>
          <cell r="BC244">
            <v>1.55</v>
          </cell>
          <cell r="BD244">
            <v>509300</v>
          </cell>
          <cell r="BE244">
            <v>1435300</v>
          </cell>
          <cell r="BF244">
            <v>4330506</v>
          </cell>
          <cell r="BG244">
            <v>1040412</v>
          </cell>
          <cell r="BH244">
            <v>4864294</v>
          </cell>
          <cell r="BI244">
            <v>0</v>
          </cell>
          <cell r="BJ244">
            <v>0</v>
          </cell>
          <cell r="BK244">
            <v>410000</v>
          </cell>
          <cell r="BL244">
            <v>0</v>
          </cell>
          <cell r="BM244">
            <v>4439041</v>
          </cell>
          <cell r="BN244" t="b">
            <v>1</v>
          </cell>
          <cell r="BO244">
            <v>15253</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F244">
            <v>0</v>
          </cell>
          <cell r="CG244">
            <v>0</v>
          </cell>
          <cell r="CH244" t="str">
            <v>DECEMBRIE</v>
          </cell>
          <cell r="CI244" t="str">
            <v>I</v>
          </cell>
          <cell r="CJ244">
            <v>0</v>
          </cell>
          <cell r="CK244" t="b">
            <v>0</v>
          </cell>
          <cell r="CL244">
            <v>0</v>
          </cell>
          <cell r="CM244">
            <v>0</v>
          </cell>
          <cell r="CN244">
            <v>0</v>
          </cell>
          <cell r="CO244">
            <v>0</v>
          </cell>
          <cell r="CP244" t="str">
            <v>N</v>
          </cell>
          <cell r="CQ244" t="str">
            <v>N</v>
          </cell>
          <cell r="CR244" t="b">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t="b">
            <v>0</v>
          </cell>
          <cell r="DO244" t="b">
            <v>0</v>
          </cell>
          <cell r="DP244" t="b">
            <v>0</v>
          </cell>
          <cell r="DQ244" t="b">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t="b">
            <v>0</v>
          </cell>
          <cell r="ET244">
            <v>0</v>
          </cell>
          <cell r="EU244">
            <v>0</v>
          </cell>
          <cell r="EV244">
            <v>0</v>
          </cell>
        </row>
        <row r="245">
          <cell r="A245">
            <v>67</v>
          </cell>
          <cell r="B245" t="str">
            <v>2491119020037</v>
          </cell>
          <cell r="C245" t="str">
            <v>ESTE</v>
          </cell>
          <cell r="D245" t="str">
            <v>VLADUT ELENA</v>
          </cell>
          <cell r="E245" t="str">
            <v>VLADUT</v>
          </cell>
          <cell r="F245" t="str">
            <v>ELENA</v>
          </cell>
          <cell r="G245" t="str">
            <v>portar</v>
          </cell>
          <cell r="H245">
            <v>0</v>
          </cell>
          <cell r="I245">
            <v>1525267</v>
          </cell>
          <cell r="J245">
            <v>1525267</v>
          </cell>
          <cell r="K245">
            <v>1525267</v>
          </cell>
          <cell r="L245">
            <v>0</v>
          </cell>
          <cell r="M245">
            <v>0</v>
          </cell>
          <cell r="N245">
            <v>0</v>
          </cell>
          <cell r="O245">
            <v>0</v>
          </cell>
          <cell r="P245">
            <v>0</v>
          </cell>
          <cell r="Q245">
            <v>144</v>
          </cell>
          <cell r="R245">
            <v>144</v>
          </cell>
          <cell r="S245">
            <v>0</v>
          </cell>
          <cell r="T245">
            <v>0</v>
          </cell>
          <cell r="U245">
            <v>0</v>
          </cell>
          <cell r="V245">
            <v>0</v>
          </cell>
          <cell r="W245">
            <v>0</v>
          </cell>
          <cell r="X245">
            <v>0</v>
          </cell>
          <cell r="Y245">
            <v>0</v>
          </cell>
          <cell r="Z245">
            <v>25</v>
          </cell>
          <cell r="AA245">
            <v>381317</v>
          </cell>
          <cell r="AB245">
            <v>381317</v>
          </cell>
          <cell r="AC245">
            <v>10</v>
          </cell>
          <cell r="AD245">
            <v>152527</v>
          </cell>
          <cell r="AE245">
            <v>152527</v>
          </cell>
          <cell r="AF245">
            <v>0</v>
          </cell>
          <cell r="AG245">
            <v>0</v>
          </cell>
          <cell r="AH245">
            <v>0</v>
          </cell>
          <cell r="AI245">
            <v>0</v>
          </cell>
          <cell r="AJ245">
            <v>0</v>
          </cell>
          <cell r="AK245">
            <v>0</v>
          </cell>
          <cell r="AL245">
            <v>1288809</v>
          </cell>
          <cell r="AM245">
            <v>0</v>
          </cell>
          <cell r="AN245">
            <v>0</v>
          </cell>
          <cell r="AO245" t="b">
            <v>0</v>
          </cell>
          <cell r="AP245">
            <v>0</v>
          </cell>
          <cell r="AQ245">
            <v>0</v>
          </cell>
          <cell r="AR245">
            <v>3500000</v>
          </cell>
          <cell r="AS245">
            <v>0</v>
          </cell>
          <cell r="AT245">
            <v>0</v>
          </cell>
          <cell r="AU245">
            <v>102956</v>
          </cell>
          <cell r="AV245">
            <v>15253</v>
          </cell>
          <cell r="AW245">
            <v>6847920</v>
          </cell>
          <cell r="AX245">
            <v>479354</v>
          </cell>
          <cell r="AY245">
            <v>0</v>
          </cell>
          <cell r="AZ245">
            <v>138900</v>
          </cell>
          <cell r="BA245">
            <v>6111457</v>
          </cell>
          <cell r="BB245">
            <v>926000</v>
          </cell>
          <cell r="BC245">
            <v>1</v>
          </cell>
          <cell r="BD245">
            <v>0</v>
          </cell>
          <cell r="BE245">
            <v>926000</v>
          </cell>
          <cell r="BF245">
            <v>5185457</v>
          </cell>
          <cell r="BG245">
            <v>1331095</v>
          </cell>
          <cell r="BH245">
            <v>4919262</v>
          </cell>
          <cell r="BI245">
            <v>0</v>
          </cell>
          <cell r="BJ245">
            <v>0</v>
          </cell>
          <cell r="BK245">
            <v>286164</v>
          </cell>
          <cell r="BL245">
            <v>0</v>
          </cell>
          <cell r="BM245">
            <v>4617845</v>
          </cell>
          <cell r="BN245" t="b">
            <v>1</v>
          </cell>
          <cell r="BO245">
            <v>15253</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t="str">
            <v>d</v>
          </cell>
          <cell r="CF245">
            <v>0</v>
          </cell>
          <cell r="CG245">
            <v>0</v>
          </cell>
          <cell r="CH245" t="str">
            <v>DECEMBRIE</v>
          </cell>
          <cell r="CI245" t="str">
            <v>I</v>
          </cell>
          <cell r="CJ245">
            <v>0</v>
          </cell>
          <cell r="CK245" t="b">
            <v>0</v>
          </cell>
          <cell r="CL245">
            <v>0</v>
          </cell>
          <cell r="CM245">
            <v>0</v>
          </cell>
          <cell r="CN245">
            <v>0</v>
          </cell>
          <cell r="CO245">
            <v>0</v>
          </cell>
          <cell r="CP245" t="str">
            <v>N</v>
          </cell>
          <cell r="CQ245" t="str">
            <v>N</v>
          </cell>
          <cell r="CR245" t="b">
            <v>0</v>
          </cell>
          <cell r="CS245">
            <v>0</v>
          </cell>
          <cell r="CT245">
            <v>0</v>
          </cell>
          <cell r="CU245">
            <v>0</v>
          </cell>
          <cell r="CV245">
            <v>0</v>
          </cell>
          <cell r="CW245">
            <v>0</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t="b">
            <v>0</v>
          </cell>
          <cell r="DO245" t="b">
            <v>0</v>
          </cell>
          <cell r="DP245" t="b">
            <v>0</v>
          </cell>
          <cell r="DQ245" t="b">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t="b">
            <v>0</v>
          </cell>
          <cell r="ET245">
            <v>0</v>
          </cell>
          <cell r="EU245">
            <v>0</v>
          </cell>
          <cell r="EV245">
            <v>0</v>
          </cell>
        </row>
        <row r="246">
          <cell r="A246">
            <v>65</v>
          </cell>
          <cell r="B246" t="str">
            <v>2491002020063</v>
          </cell>
          <cell r="C246" t="str">
            <v>ESTE</v>
          </cell>
          <cell r="D246" t="str">
            <v>LAZAR MARIA</v>
          </cell>
          <cell r="E246" t="str">
            <v>LAZAR</v>
          </cell>
          <cell r="F246" t="str">
            <v>MARIA</v>
          </cell>
          <cell r="G246" t="str">
            <v>portar</v>
          </cell>
          <cell r="H246">
            <v>0</v>
          </cell>
          <cell r="I246">
            <v>1525267</v>
          </cell>
          <cell r="J246">
            <v>1525267</v>
          </cell>
          <cell r="K246">
            <v>1525267</v>
          </cell>
          <cell r="L246">
            <v>0</v>
          </cell>
          <cell r="M246">
            <v>0</v>
          </cell>
          <cell r="N246">
            <v>0</v>
          </cell>
          <cell r="O246">
            <v>0</v>
          </cell>
          <cell r="P246">
            <v>0</v>
          </cell>
          <cell r="Q246">
            <v>144</v>
          </cell>
          <cell r="R246">
            <v>144</v>
          </cell>
          <cell r="S246">
            <v>0</v>
          </cell>
          <cell r="T246">
            <v>0</v>
          </cell>
          <cell r="U246">
            <v>0</v>
          </cell>
          <cell r="V246">
            <v>0</v>
          </cell>
          <cell r="W246">
            <v>0</v>
          </cell>
          <cell r="X246">
            <v>0</v>
          </cell>
          <cell r="Y246">
            <v>0</v>
          </cell>
          <cell r="Z246">
            <v>25</v>
          </cell>
          <cell r="AA246">
            <v>381317</v>
          </cell>
          <cell r="AB246">
            <v>381317</v>
          </cell>
          <cell r="AC246">
            <v>10</v>
          </cell>
          <cell r="AD246">
            <v>152527</v>
          </cell>
          <cell r="AE246">
            <v>152527</v>
          </cell>
          <cell r="AF246">
            <v>0</v>
          </cell>
          <cell r="AG246">
            <v>0</v>
          </cell>
          <cell r="AH246">
            <v>0</v>
          </cell>
          <cell r="AI246">
            <v>0</v>
          </cell>
          <cell r="AJ246">
            <v>0</v>
          </cell>
          <cell r="AK246">
            <v>0</v>
          </cell>
          <cell r="AL246">
            <v>1131001</v>
          </cell>
          <cell r="AM246">
            <v>0</v>
          </cell>
          <cell r="AN246">
            <v>0</v>
          </cell>
          <cell r="AO246" t="b">
            <v>0</v>
          </cell>
          <cell r="AP246">
            <v>0</v>
          </cell>
          <cell r="AQ246">
            <v>0</v>
          </cell>
          <cell r="AR246">
            <v>3500000</v>
          </cell>
          <cell r="AS246">
            <v>0</v>
          </cell>
          <cell r="AT246">
            <v>0</v>
          </cell>
          <cell r="AU246">
            <v>102956</v>
          </cell>
          <cell r="AV246">
            <v>15253</v>
          </cell>
          <cell r="AW246">
            <v>6690112</v>
          </cell>
          <cell r="AX246">
            <v>468308</v>
          </cell>
          <cell r="AY246">
            <v>0</v>
          </cell>
          <cell r="AZ246">
            <v>138900</v>
          </cell>
          <cell r="BA246">
            <v>5964695</v>
          </cell>
          <cell r="BB246">
            <v>926000</v>
          </cell>
          <cell r="BC246">
            <v>1</v>
          </cell>
          <cell r="BD246">
            <v>0</v>
          </cell>
          <cell r="BE246">
            <v>926000</v>
          </cell>
          <cell r="BF246">
            <v>5038695</v>
          </cell>
          <cell r="BG246">
            <v>1281196</v>
          </cell>
          <cell r="BH246">
            <v>4822399</v>
          </cell>
          <cell r="BI246">
            <v>0</v>
          </cell>
          <cell r="BJ246">
            <v>0</v>
          </cell>
          <cell r="BK246">
            <v>0</v>
          </cell>
          <cell r="BL246">
            <v>0</v>
          </cell>
          <cell r="BM246">
            <v>4822399</v>
          </cell>
          <cell r="BN246" t="b">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t="str">
            <v>d</v>
          </cell>
          <cell r="CF246">
            <v>0</v>
          </cell>
          <cell r="CG246">
            <v>0</v>
          </cell>
          <cell r="CH246" t="str">
            <v>DECEMBRIE</v>
          </cell>
          <cell r="CI246" t="str">
            <v>I</v>
          </cell>
          <cell r="CJ246">
            <v>0</v>
          </cell>
          <cell r="CK246" t="b">
            <v>0</v>
          </cell>
          <cell r="CL246">
            <v>0</v>
          </cell>
          <cell r="CM246">
            <v>0</v>
          </cell>
          <cell r="CN246">
            <v>0</v>
          </cell>
          <cell r="CO246">
            <v>0</v>
          </cell>
          <cell r="CP246" t="str">
            <v>N</v>
          </cell>
          <cell r="CQ246" t="str">
            <v>N</v>
          </cell>
          <cell r="CR246" t="b">
            <v>0</v>
          </cell>
          <cell r="CS246">
            <v>0</v>
          </cell>
          <cell r="CT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t="b">
            <v>0</v>
          </cell>
          <cell r="DO246" t="b">
            <v>0</v>
          </cell>
          <cell r="DP246" t="b">
            <v>0</v>
          </cell>
          <cell r="DQ246" t="b">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t="b">
            <v>0</v>
          </cell>
          <cell r="ET246">
            <v>0</v>
          </cell>
          <cell r="EU246">
            <v>0</v>
          </cell>
          <cell r="EV246">
            <v>0</v>
          </cell>
        </row>
        <row r="247">
          <cell r="A247">
            <v>66</v>
          </cell>
          <cell r="B247" t="str">
            <v>2560427020020</v>
          </cell>
          <cell r="C247" t="str">
            <v>ESTE</v>
          </cell>
          <cell r="D247" t="str">
            <v>RADU OLTITA</v>
          </cell>
          <cell r="E247" t="str">
            <v>RADU</v>
          </cell>
          <cell r="F247" t="str">
            <v>OLTITA</v>
          </cell>
          <cell r="G247" t="str">
            <v>portar</v>
          </cell>
          <cell r="H247">
            <v>0</v>
          </cell>
          <cell r="I247">
            <v>1525267</v>
          </cell>
          <cell r="J247">
            <v>1525267</v>
          </cell>
          <cell r="K247">
            <v>1525267</v>
          </cell>
          <cell r="L247">
            <v>0</v>
          </cell>
          <cell r="M247">
            <v>0</v>
          </cell>
          <cell r="N247">
            <v>0</v>
          </cell>
          <cell r="O247">
            <v>0</v>
          </cell>
          <cell r="P247">
            <v>0</v>
          </cell>
          <cell r="Q247">
            <v>144</v>
          </cell>
          <cell r="R247">
            <v>144</v>
          </cell>
          <cell r="S247">
            <v>0</v>
          </cell>
          <cell r="T247">
            <v>0</v>
          </cell>
          <cell r="U247">
            <v>0</v>
          </cell>
          <cell r="V247">
            <v>0</v>
          </cell>
          <cell r="W247">
            <v>0</v>
          </cell>
          <cell r="X247">
            <v>0</v>
          </cell>
          <cell r="Y247">
            <v>0</v>
          </cell>
          <cell r="Z247">
            <v>25</v>
          </cell>
          <cell r="AA247">
            <v>381317</v>
          </cell>
          <cell r="AB247">
            <v>381317</v>
          </cell>
          <cell r="AC247">
            <v>0</v>
          </cell>
          <cell r="AD247">
            <v>0</v>
          </cell>
          <cell r="AE247">
            <v>0</v>
          </cell>
          <cell r="AF247">
            <v>0</v>
          </cell>
          <cell r="AG247">
            <v>0</v>
          </cell>
          <cell r="AH247">
            <v>0</v>
          </cell>
          <cell r="AI247">
            <v>0</v>
          </cell>
          <cell r="AJ247">
            <v>0</v>
          </cell>
          <cell r="AK247">
            <v>0</v>
          </cell>
          <cell r="AL247">
            <v>1288809</v>
          </cell>
          <cell r="AM247">
            <v>0</v>
          </cell>
          <cell r="AN247">
            <v>0</v>
          </cell>
          <cell r="AO247" t="b">
            <v>0</v>
          </cell>
          <cell r="AP247">
            <v>0</v>
          </cell>
          <cell r="AQ247">
            <v>0</v>
          </cell>
          <cell r="AR247">
            <v>3500000</v>
          </cell>
          <cell r="AS247">
            <v>0</v>
          </cell>
          <cell r="AT247">
            <v>0</v>
          </cell>
          <cell r="AU247">
            <v>95329</v>
          </cell>
          <cell r="AV247">
            <v>15253</v>
          </cell>
          <cell r="AW247">
            <v>6695393</v>
          </cell>
          <cell r="AX247">
            <v>468678</v>
          </cell>
          <cell r="AY247">
            <v>0</v>
          </cell>
          <cell r="AZ247">
            <v>138900</v>
          </cell>
          <cell r="BA247">
            <v>5977233</v>
          </cell>
          <cell r="BB247">
            <v>926000</v>
          </cell>
          <cell r="BC247">
            <v>1.2</v>
          </cell>
          <cell r="BD247">
            <v>185200</v>
          </cell>
          <cell r="BE247">
            <v>1111200</v>
          </cell>
          <cell r="BF247">
            <v>4866033</v>
          </cell>
          <cell r="BG247">
            <v>1222491</v>
          </cell>
          <cell r="BH247">
            <v>4893642</v>
          </cell>
          <cell r="BI247">
            <v>0</v>
          </cell>
          <cell r="BJ247">
            <v>0</v>
          </cell>
          <cell r="BK247">
            <v>0</v>
          </cell>
          <cell r="BL247">
            <v>0</v>
          </cell>
          <cell r="BM247">
            <v>4878389</v>
          </cell>
          <cell r="BN247" t="b">
            <v>1</v>
          </cell>
          <cell r="BO247">
            <v>15253</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F247">
            <v>0</v>
          </cell>
          <cell r="CG247">
            <v>0</v>
          </cell>
          <cell r="CH247" t="str">
            <v>DECEMBRIE</v>
          </cell>
          <cell r="CI247" t="str">
            <v>I</v>
          </cell>
          <cell r="CJ247">
            <v>0</v>
          </cell>
          <cell r="CK247" t="b">
            <v>0</v>
          </cell>
          <cell r="CL247">
            <v>0</v>
          </cell>
          <cell r="CM247">
            <v>0</v>
          </cell>
          <cell r="CN247">
            <v>0</v>
          </cell>
          <cell r="CO247">
            <v>0</v>
          </cell>
          <cell r="CP247" t="str">
            <v>N</v>
          </cell>
          <cell r="CQ247" t="str">
            <v>N</v>
          </cell>
          <cell r="CR247" t="b">
            <v>0</v>
          </cell>
          <cell r="CS247">
            <v>0</v>
          </cell>
          <cell r="CT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t="b">
            <v>0</v>
          </cell>
          <cell r="DO247" t="b">
            <v>0</v>
          </cell>
          <cell r="DP247" t="b">
            <v>0</v>
          </cell>
          <cell r="DQ247" t="b">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t="b">
            <v>0</v>
          </cell>
          <cell r="ET247">
            <v>0</v>
          </cell>
          <cell r="EU247">
            <v>0</v>
          </cell>
          <cell r="EV247">
            <v>0</v>
          </cell>
        </row>
        <row r="248">
          <cell r="A248">
            <v>292</v>
          </cell>
          <cell r="B248" t="str">
            <v>1480112020037</v>
          </cell>
          <cell r="C248" t="str">
            <v>ESTE</v>
          </cell>
          <cell r="D248" t="str">
            <v>MARIAN TEODOR</v>
          </cell>
          <cell r="E248" t="str">
            <v>MARIAN</v>
          </cell>
          <cell r="F248" t="str">
            <v>TEODOR</v>
          </cell>
          <cell r="G248" t="str">
            <v>sef birou</v>
          </cell>
          <cell r="H248">
            <v>0</v>
          </cell>
          <cell r="I248">
            <v>3905000</v>
          </cell>
          <cell r="J248">
            <v>4959350</v>
          </cell>
          <cell r="K248">
            <v>4959350</v>
          </cell>
          <cell r="L248">
            <v>1054350</v>
          </cell>
          <cell r="M248">
            <v>1054350</v>
          </cell>
          <cell r="N248">
            <v>0</v>
          </cell>
          <cell r="O248">
            <v>0</v>
          </cell>
          <cell r="P248">
            <v>0</v>
          </cell>
          <cell r="Q248">
            <v>144</v>
          </cell>
          <cell r="R248">
            <v>144</v>
          </cell>
          <cell r="S248">
            <v>0</v>
          </cell>
          <cell r="T248">
            <v>0</v>
          </cell>
          <cell r="U248">
            <v>0</v>
          </cell>
          <cell r="V248">
            <v>0</v>
          </cell>
          <cell r="W248">
            <v>0</v>
          </cell>
          <cell r="X248">
            <v>0</v>
          </cell>
          <cell r="Y248">
            <v>0</v>
          </cell>
          <cell r="Z248">
            <v>25</v>
          </cell>
          <cell r="AA248">
            <v>1239838</v>
          </cell>
          <cell r="AB248">
            <v>1239838</v>
          </cell>
          <cell r="AC248">
            <v>10</v>
          </cell>
          <cell r="AD248">
            <v>495935</v>
          </cell>
          <cell r="AE248">
            <v>495935</v>
          </cell>
          <cell r="AF248">
            <v>0</v>
          </cell>
          <cell r="AG248">
            <v>0</v>
          </cell>
          <cell r="AH248">
            <v>0</v>
          </cell>
          <cell r="AI248">
            <v>0</v>
          </cell>
          <cell r="AJ248">
            <v>0</v>
          </cell>
          <cell r="AK248">
            <v>0</v>
          </cell>
          <cell r="AL248">
            <v>4158968</v>
          </cell>
          <cell r="AM248">
            <v>0</v>
          </cell>
          <cell r="AN248">
            <v>0</v>
          </cell>
          <cell r="AO248" t="b">
            <v>0</v>
          </cell>
          <cell r="AP248">
            <v>0</v>
          </cell>
          <cell r="AQ248">
            <v>0</v>
          </cell>
          <cell r="AR248">
            <v>3500000</v>
          </cell>
          <cell r="AS248">
            <v>0</v>
          </cell>
          <cell r="AT248">
            <v>0</v>
          </cell>
          <cell r="AU248">
            <v>334756</v>
          </cell>
          <cell r="AV248">
            <v>49594</v>
          </cell>
          <cell r="AW248">
            <v>14354091</v>
          </cell>
          <cell r="AX248">
            <v>1004786</v>
          </cell>
          <cell r="AY248">
            <v>0</v>
          </cell>
          <cell r="AZ248">
            <v>138900</v>
          </cell>
          <cell r="BA248">
            <v>12826055</v>
          </cell>
          <cell r="BB248">
            <v>926000</v>
          </cell>
          <cell r="BC248">
            <v>1.2</v>
          </cell>
          <cell r="BD248">
            <v>185200</v>
          </cell>
          <cell r="BE248">
            <v>1111200</v>
          </cell>
          <cell r="BF248">
            <v>11714855</v>
          </cell>
          <cell r="BG248">
            <v>3906882</v>
          </cell>
          <cell r="BH248">
            <v>9058073</v>
          </cell>
          <cell r="BI248">
            <v>0</v>
          </cell>
          <cell r="BJ248">
            <v>0</v>
          </cell>
          <cell r="BK248">
            <v>0</v>
          </cell>
          <cell r="BL248">
            <v>0</v>
          </cell>
          <cell r="BM248">
            <v>9019023</v>
          </cell>
          <cell r="BN248" t="b">
            <v>1</v>
          </cell>
          <cell r="BO248">
            <v>39050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t="str">
            <v>d</v>
          </cell>
          <cell r="CF248">
            <v>0</v>
          </cell>
          <cell r="CG248">
            <v>0</v>
          </cell>
          <cell r="CH248" t="str">
            <v>DECEMBRIE</v>
          </cell>
          <cell r="CI248" t="str">
            <v>IA</v>
          </cell>
          <cell r="CJ248">
            <v>0</v>
          </cell>
          <cell r="CK248" t="b">
            <v>0</v>
          </cell>
          <cell r="CL248">
            <v>0</v>
          </cell>
          <cell r="CM248">
            <v>0</v>
          </cell>
          <cell r="CN248">
            <v>0</v>
          </cell>
          <cell r="CO248">
            <v>0</v>
          </cell>
          <cell r="CP248" t="str">
            <v>N</v>
          </cell>
          <cell r="CQ248" t="str">
            <v>N</v>
          </cell>
          <cell r="CR248" t="b">
            <v>0</v>
          </cell>
          <cell r="CS248">
            <v>0</v>
          </cell>
          <cell r="CT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t="b">
            <v>0</v>
          </cell>
          <cell r="DO248" t="b">
            <v>0</v>
          </cell>
          <cell r="DP248" t="b">
            <v>0</v>
          </cell>
          <cell r="DQ248" t="b">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t="b">
            <v>0</v>
          </cell>
          <cell r="ET248">
            <v>0</v>
          </cell>
          <cell r="EU248">
            <v>0</v>
          </cell>
          <cell r="EV248">
            <v>0</v>
          </cell>
        </row>
        <row r="249">
          <cell r="A249">
            <v>297</v>
          </cell>
          <cell r="B249" t="str">
            <v>1580518020077</v>
          </cell>
          <cell r="C249" t="str">
            <v>ESTE</v>
          </cell>
          <cell r="D249" t="str">
            <v>TEOREAN GHEORGHE</v>
          </cell>
          <cell r="E249" t="str">
            <v>TEOREAN</v>
          </cell>
          <cell r="F249" t="str">
            <v>GHEORGHE</v>
          </cell>
          <cell r="G249" t="str">
            <v>subinginer</v>
          </cell>
          <cell r="H249">
            <v>0</v>
          </cell>
          <cell r="I249">
            <v>2719100</v>
          </cell>
          <cell r="J249">
            <v>2719100</v>
          </cell>
          <cell r="K249">
            <v>2719100</v>
          </cell>
          <cell r="L249">
            <v>0</v>
          </cell>
          <cell r="M249">
            <v>0</v>
          </cell>
          <cell r="N249">
            <v>0</v>
          </cell>
          <cell r="O249">
            <v>0</v>
          </cell>
          <cell r="P249">
            <v>0</v>
          </cell>
          <cell r="Q249">
            <v>144</v>
          </cell>
          <cell r="R249">
            <v>144</v>
          </cell>
          <cell r="S249">
            <v>0</v>
          </cell>
          <cell r="T249">
            <v>0</v>
          </cell>
          <cell r="U249">
            <v>0</v>
          </cell>
          <cell r="V249">
            <v>0</v>
          </cell>
          <cell r="W249">
            <v>0</v>
          </cell>
          <cell r="X249">
            <v>0</v>
          </cell>
          <cell r="Y249">
            <v>0</v>
          </cell>
          <cell r="Z249">
            <v>25</v>
          </cell>
          <cell r="AA249">
            <v>679775</v>
          </cell>
          <cell r="AB249">
            <v>679775</v>
          </cell>
          <cell r="AC249">
            <v>10</v>
          </cell>
          <cell r="AD249">
            <v>271910</v>
          </cell>
          <cell r="AE249">
            <v>271910</v>
          </cell>
          <cell r="AF249">
            <v>0</v>
          </cell>
          <cell r="AG249">
            <v>0</v>
          </cell>
          <cell r="AH249">
            <v>0</v>
          </cell>
          <cell r="AI249">
            <v>0</v>
          </cell>
          <cell r="AJ249">
            <v>0</v>
          </cell>
          <cell r="AK249">
            <v>0</v>
          </cell>
          <cell r="AL249">
            <v>2298201</v>
          </cell>
          <cell r="AM249">
            <v>0</v>
          </cell>
          <cell r="AN249">
            <v>0</v>
          </cell>
          <cell r="AO249" t="b">
            <v>0</v>
          </cell>
          <cell r="AP249">
            <v>0</v>
          </cell>
          <cell r="AQ249">
            <v>0</v>
          </cell>
          <cell r="AR249">
            <v>3500000</v>
          </cell>
          <cell r="AS249">
            <v>0</v>
          </cell>
          <cell r="AT249">
            <v>0</v>
          </cell>
          <cell r="AU249">
            <v>183539</v>
          </cell>
          <cell r="AV249">
            <v>27191</v>
          </cell>
          <cell r="AW249">
            <v>9468986</v>
          </cell>
          <cell r="AX249">
            <v>662829</v>
          </cell>
          <cell r="AY249">
            <v>0</v>
          </cell>
          <cell r="AZ249">
            <v>138900</v>
          </cell>
          <cell r="BA249">
            <v>8456527</v>
          </cell>
          <cell r="BB249">
            <v>926000</v>
          </cell>
          <cell r="BC249">
            <v>1.2</v>
          </cell>
          <cell r="BD249">
            <v>185200</v>
          </cell>
          <cell r="BE249">
            <v>1111200</v>
          </cell>
          <cell r="BF249">
            <v>7345327</v>
          </cell>
          <cell r="BG249">
            <v>2159071</v>
          </cell>
          <cell r="BH249">
            <v>6436356</v>
          </cell>
          <cell r="BI249">
            <v>0</v>
          </cell>
          <cell r="BJ249">
            <v>0</v>
          </cell>
          <cell r="BK249">
            <v>0</v>
          </cell>
          <cell r="BL249">
            <v>0</v>
          </cell>
          <cell r="BM249">
            <v>6409165</v>
          </cell>
          <cell r="BN249" t="b">
            <v>1</v>
          </cell>
          <cell r="BO249">
            <v>27191</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t="str">
            <v>n</v>
          </cell>
          <cell r="CF249">
            <v>0</v>
          </cell>
          <cell r="CG249">
            <v>0</v>
          </cell>
          <cell r="CH249" t="str">
            <v>DECEMBRIE</v>
          </cell>
          <cell r="CI249" t="str">
            <v>IA</v>
          </cell>
          <cell r="CJ249">
            <v>0</v>
          </cell>
          <cell r="CK249" t="b">
            <v>0</v>
          </cell>
          <cell r="CL249">
            <v>0</v>
          </cell>
          <cell r="CM249">
            <v>0</v>
          </cell>
          <cell r="CN249">
            <v>0</v>
          </cell>
          <cell r="CO249">
            <v>0</v>
          </cell>
          <cell r="CP249" t="str">
            <v>N</v>
          </cell>
          <cell r="CQ249" t="str">
            <v>N</v>
          </cell>
          <cell r="CR249" t="b">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t="b">
            <v>0</v>
          </cell>
          <cell r="DO249" t="b">
            <v>0</v>
          </cell>
          <cell r="DP249" t="b">
            <v>0</v>
          </cell>
          <cell r="DQ249" t="b">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t="b">
            <v>0</v>
          </cell>
          <cell r="ET249">
            <v>0</v>
          </cell>
          <cell r="EU249">
            <v>0</v>
          </cell>
          <cell r="EV249">
            <v>0</v>
          </cell>
        </row>
        <row r="250">
          <cell r="A250">
            <v>296</v>
          </cell>
          <cell r="B250" t="str">
            <v>1540506020022</v>
          </cell>
          <cell r="C250" t="str">
            <v>ESTE</v>
          </cell>
          <cell r="D250" t="str">
            <v>PISLEAGA COSTEL</v>
          </cell>
          <cell r="E250" t="str">
            <v>PISLEAGA</v>
          </cell>
          <cell r="F250" t="str">
            <v>COSTEL</v>
          </cell>
          <cell r="G250" t="str">
            <v>subinginer</v>
          </cell>
          <cell r="H250">
            <v>0</v>
          </cell>
          <cell r="I250">
            <v>2719100</v>
          </cell>
          <cell r="J250">
            <v>2719100</v>
          </cell>
          <cell r="K250">
            <v>2719100</v>
          </cell>
          <cell r="L250">
            <v>0</v>
          </cell>
          <cell r="M250">
            <v>0</v>
          </cell>
          <cell r="N250">
            <v>0</v>
          </cell>
          <cell r="O250">
            <v>0</v>
          </cell>
          <cell r="P250">
            <v>0</v>
          </cell>
          <cell r="Q250">
            <v>144</v>
          </cell>
          <cell r="R250">
            <v>144</v>
          </cell>
          <cell r="S250">
            <v>0</v>
          </cell>
          <cell r="T250">
            <v>0</v>
          </cell>
          <cell r="U250">
            <v>9</v>
          </cell>
          <cell r="V250">
            <v>339888</v>
          </cell>
          <cell r="W250">
            <v>339888</v>
          </cell>
          <cell r="X250">
            <v>0</v>
          </cell>
          <cell r="Y250">
            <v>0</v>
          </cell>
          <cell r="Z250">
            <v>25</v>
          </cell>
          <cell r="AA250">
            <v>679775</v>
          </cell>
          <cell r="AB250">
            <v>679775</v>
          </cell>
          <cell r="AC250">
            <v>10</v>
          </cell>
          <cell r="AD250">
            <v>271910</v>
          </cell>
          <cell r="AE250">
            <v>271910</v>
          </cell>
          <cell r="AF250">
            <v>0</v>
          </cell>
          <cell r="AG250">
            <v>0</v>
          </cell>
          <cell r="AH250">
            <v>0</v>
          </cell>
          <cell r="AI250">
            <v>0</v>
          </cell>
          <cell r="AJ250">
            <v>0</v>
          </cell>
          <cell r="AK250">
            <v>0</v>
          </cell>
          <cell r="AL250">
            <v>2298201</v>
          </cell>
          <cell r="AM250">
            <v>0</v>
          </cell>
          <cell r="AN250">
            <v>0</v>
          </cell>
          <cell r="AO250" t="b">
            <v>0</v>
          </cell>
          <cell r="AP250">
            <v>0</v>
          </cell>
          <cell r="AQ250">
            <v>0</v>
          </cell>
          <cell r="AR250">
            <v>3500000</v>
          </cell>
          <cell r="AS250">
            <v>0</v>
          </cell>
          <cell r="AT250">
            <v>0</v>
          </cell>
          <cell r="AU250">
            <v>183539</v>
          </cell>
          <cell r="AV250">
            <v>27191</v>
          </cell>
          <cell r="AW250">
            <v>9808874</v>
          </cell>
          <cell r="AX250">
            <v>686621</v>
          </cell>
          <cell r="AY250">
            <v>0</v>
          </cell>
          <cell r="AZ250">
            <v>138900</v>
          </cell>
          <cell r="BA250">
            <v>8772623</v>
          </cell>
          <cell r="BB250">
            <v>926000</v>
          </cell>
          <cell r="BC250">
            <v>1.2</v>
          </cell>
          <cell r="BD250">
            <v>185200</v>
          </cell>
          <cell r="BE250">
            <v>1111200</v>
          </cell>
          <cell r="BF250">
            <v>7661423</v>
          </cell>
          <cell r="BG250">
            <v>2285509</v>
          </cell>
          <cell r="BH250">
            <v>6626014</v>
          </cell>
          <cell r="BI250">
            <v>0</v>
          </cell>
          <cell r="BJ250">
            <v>0</v>
          </cell>
          <cell r="BK250">
            <v>0</v>
          </cell>
          <cell r="BL250">
            <v>0</v>
          </cell>
          <cell r="BM250">
            <v>6598823</v>
          </cell>
          <cell r="BN250" t="b">
            <v>1</v>
          </cell>
          <cell r="BO250">
            <v>27191</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F250">
            <v>0</v>
          </cell>
          <cell r="CG250">
            <v>0</v>
          </cell>
          <cell r="CH250" t="str">
            <v>DECEMBRIE</v>
          </cell>
          <cell r="CI250" t="str">
            <v>IA</v>
          </cell>
          <cell r="CJ250">
            <v>0</v>
          </cell>
          <cell r="CK250" t="b">
            <v>0</v>
          </cell>
          <cell r="CL250">
            <v>0</v>
          </cell>
          <cell r="CM250">
            <v>0</v>
          </cell>
          <cell r="CN250">
            <v>0</v>
          </cell>
          <cell r="CO250">
            <v>0</v>
          </cell>
          <cell r="CP250" t="str">
            <v>N</v>
          </cell>
          <cell r="CQ250" t="str">
            <v>N</v>
          </cell>
          <cell r="CR250" t="b">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t="b">
            <v>0</v>
          </cell>
          <cell r="DO250" t="b">
            <v>0</v>
          </cell>
          <cell r="DP250" t="b">
            <v>0</v>
          </cell>
          <cell r="DQ250" t="b">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t="b">
            <v>0</v>
          </cell>
          <cell r="ET250">
            <v>0</v>
          </cell>
          <cell r="EU250">
            <v>0</v>
          </cell>
          <cell r="EV250">
            <v>0</v>
          </cell>
        </row>
        <row r="251">
          <cell r="A251">
            <v>300</v>
          </cell>
          <cell r="B251" t="str">
            <v>1570105020021</v>
          </cell>
          <cell r="C251" t="str">
            <v>ESTE</v>
          </cell>
          <cell r="D251" t="str">
            <v>DRAGAN RADU-AUREL-IOAN</v>
          </cell>
          <cell r="E251" t="str">
            <v>DRAGAN</v>
          </cell>
          <cell r="F251" t="str">
            <v>RADU-AUREL-IOAN</v>
          </cell>
          <cell r="G251" t="str">
            <v>sef serviciu</v>
          </cell>
          <cell r="H251">
            <v>0</v>
          </cell>
          <cell r="I251">
            <v>2773000</v>
          </cell>
          <cell r="J251">
            <v>4018077</v>
          </cell>
          <cell r="K251">
            <v>1785812</v>
          </cell>
          <cell r="L251">
            <v>720980</v>
          </cell>
          <cell r="M251">
            <v>320436</v>
          </cell>
          <cell r="N251">
            <v>524097</v>
          </cell>
          <cell r="O251">
            <v>15</v>
          </cell>
          <cell r="P251">
            <v>232932</v>
          </cell>
          <cell r="Q251">
            <v>144</v>
          </cell>
          <cell r="R251">
            <v>64</v>
          </cell>
          <cell r="S251">
            <v>0</v>
          </cell>
          <cell r="T251">
            <v>0</v>
          </cell>
          <cell r="U251">
            <v>0</v>
          </cell>
          <cell r="V251">
            <v>0</v>
          </cell>
          <cell r="W251">
            <v>0</v>
          </cell>
          <cell r="X251">
            <v>0</v>
          </cell>
          <cell r="Y251">
            <v>0</v>
          </cell>
          <cell r="Z251">
            <v>25</v>
          </cell>
          <cell r="AA251">
            <v>446453</v>
          </cell>
          <cell r="AB251">
            <v>1004519</v>
          </cell>
          <cell r="AC251">
            <v>10</v>
          </cell>
          <cell r="AD251">
            <v>178581</v>
          </cell>
          <cell r="AE251">
            <v>401808</v>
          </cell>
          <cell r="AF251">
            <v>0</v>
          </cell>
          <cell r="AG251">
            <v>0</v>
          </cell>
          <cell r="AH251">
            <v>0</v>
          </cell>
          <cell r="AI251">
            <v>80</v>
          </cell>
          <cell r="AJ251">
            <v>2790331</v>
          </cell>
          <cell r="AK251">
            <v>0</v>
          </cell>
          <cell r="AL251">
            <v>3355563</v>
          </cell>
          <cell r="AM251">
            <v>0</v>
          </cell>
          <cell r="AN251">
            <v>0</v>
          </cell>
          <cell r="AO251" t="b">
            <v>0</v>
          </cell>
          <cell r="AP251">
            <v>0</v>
          </cell>
          <cell r="AQ251">
            <v>0</v>
          </cell>
          <cell r="AR251">
            <v>3500000</v>
          </cell>
          <cell r="AS251">
            <v>0</v>
          </cell>
          <cell r="AT251">
            <v>0</v>
          </cell>
          <cell r="AU251">
            <v>271220</v>
          </cell>
          <cell r="AV251">
            <v>40181</v>
          </cell>
          <cell r="AW251">
            <v>12056740</v>
          </cell>
          <cell r="AX251">
            <v>843972</v>
          </cell>
          <cell r="AY251">
            <v>0</v>
          </cell>
          <cell r="AZ251">
            <v>138900</v>
          </cell>
          <cell r="BA251">
            <v>10762467</v>
          </cell>
          <cell r="BB251">
            <v>926000</v>
          </cell>
          <cell r="BC251">
            <v>1</v>
          </cell>
          <cell r="BD251">
            <v>0</v>
          </cell>
          <cell r="BE251">
            <v>926000</v>
          </cell>
          <cell r="BF251">
            <v>9836467</v>
          </cell>
          <cell r="BG251">
            <v>3155527</v>
          </cell>
          <cell r="BH251">
            <v>7745840</v>
          </cell>
          <cell r="BI251">
            <v>0</v>
          </cell>
          <cell r="BJ251">
            <v>0</v>
          </cell>
          <cell r="BK251">
            <v>0</v>
          </cell>
          <cell r="BL251">
            <v>0</v>
          </cell>
          <cell r="BM251">
            <v>7718110</v>
          </cell>
          <cell r="BN251" t="b">
            <v>1</v>
          </cell>
          <cell r="BO251">
            <v>27730</v>
          </cell>
          <cell r="BP251">
            <v>0</v>
          </cell>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D251">
            <v>0</v>
          </cell>
          <cell r="CF251">
            <v>0</v>
          </cell>
          <cell r="CG251">
            <v>0</v>
          </cell>
          <cell r="CH251" t="str">
            <v>DECEMBRIE</v>
          </cell>
          <cell r="CI251" t="str">
            <v>IA</v>
          </cell>
          <cell r="CJ251">
            <v>0</v>
          </cell>
          <cell r="CK251" t="b">
            <v>0</v>
          </cell>
          <cell r="CL251">
            <v>0</v>
          </cell>
          <cell r="CM251">
            <v>0</v>
          </cell>
          <cell r="CN251">
            <v>0</v>
          </cell>
          <cell r="CO251">
            <v>0</v>
          </cell>
          <cell r="CP251" t="str">
            <v>N</v>
          </cell>
          <cell r="CQ251" t="str">
            <v>N</v>
          </cell>
          <cell r="CR251" t="b">
            <v>0</v>
          </cell>
          <cell r="CS251">
            <v>0</v>
          </cell>
          <cell r="CT251">
            <v>0</v>
          </cell>
          <cell r="CU251">
            <v>0</v>
          </cell>
          <cell r="CV251">
            <v>0</v>
          </cell>
          <cell r="CW251">
            <v>0</v>
          </cell>
          <cell r="CX251">
            <v>0</v>
          </cell>
          <cell r="CY251">
            <v>0</v>
          </cell>
          <cell r="CZ251">
            <v>0</v>
          </cell>
          <cell r="DA251">
            <v>0</v>
          </cell>
          <cell r="DB251">
            <v>0</v>
          </cell>
          <cell r="DC251">
            <v>0</v>
          </cell>
          <cell r="DD251">
            <v>0</v>
          </cell>
          <cell r="DE251">
            <v>0</v>
          </cell>
          <cell r="DF251">
            <v>0</v>
          </cell>
          <cell r="DG251">
            <v>0</v>
          </cell>
          <cell r="DH251">
            <v>0</v>
          </cell>
          <cell r="DI251">
            <v>0</v>
          </cell>
          <cell r="DJ251">
            <v>0</v>
          </cell>
          <cell r="DK251">
            <v>0</v>
          </cell>
          <cell r="DL251">
            <v>0</v>
          </cell>
          <cell r="DM251">
            <v>0</v>
          </cell>
          <cell r="DN251" t="b">
            <v>0</v>
          </cell>
          <cell r="DO251" t="b">
            <v>0</v>
          </cell>
          <cell r="DP251" t="b">
            <v>0</v>
          </cell>
          <cell r="DQ251" t="b">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0</v>
          </cell>
          <cell r="EL251">
            <v>0</v>
          </cell>
          <cell r="EM251">
            <v>0</v>
          </cell>
          <cell r="EN251">
            <v>0</v>
          </cell>
          <cell r="EO251">
            <v>0</v>
          </cell>
          <cell r="EP251">
            <v>0</v>
          </cell>
          <cell r="EQ251">
            <v>0</v>
          </cell>
          <cell r="ER251">
            <v>0</v>
          </cell>
          <cell r="ES251" t="b">
            <v>0</v>
          </cell>
          <cell r="ET251">
            <v>0</v>
          </cell>
          <cell r="EU251">
            <v>0</v>
          </cell>
          <cell r="EV251">
            <v>0</v>
          </cell>
        </row>
        <row r="252">
          <cell r="A252">
            <v>293</v>
          </cell>
          <cell r="B252" t="str">
            <v>1570415020026</v>
          </cell>
          <cell r="C252" t="str">
            <v>ESTE</v>
          </cell>
          <cell r="D252" t="str">
            <v>IGNAT IOAN</v>
          </cell>
          <cell r="E252" t="str">
            <v>IGNAT</v>
          </cell>
          <cell r="F252" t="str">
            <v>IOAN</v>
          </cell>
          <cell r="G252" t="str">
            <v>inspector spec.</v>
          </cell>
          <cell r="H252">
            <v>0</v>
          </cell>
          <cell r="I252">
            <v>3905000</v>
          </cell>
          <cell r="J252">
            <v>3905000</v>
          </cell>
          <cell r="K252">
            <v>3905000</v>
          </cell>
          <cell r="L252">
            <v>0</v>
          </cell>
          <cell r="M252">
            <v>0</v>
          </cell>
          <cell r="N252">
            <v>0</v>
          </cell>
          <cell r="O252">
            <v>0</v>
          </cell>
          <cell r="P252">
            <v>0</v>
          </cell>
          <cell r="Q252">
            <v>144</v>
          </cell>
          <cell r="R252">
            <v>144</v>
          </cell>
          <cell r="S252">
            <v>0</v>
          </cell>
          <cell r="T252">
            <v>0</v>
          </cell>
          <cell r="U252">
            <v>0</v>
          </cell>
          <cell r="V252">
            <v>0</v>
          </cell>
          <cell r="W252">
            <v>0</v>
          </cell>
          <cell r="X252">
            <v>0</v>
          </cell>
          <cell r="Y252">
            <v>0</v>
          </cell>
          <cell r="Z252">
            <v>20</v>
          </cell>
          <cell r="AA252">
            <v>781000</v>
          </cell>
          <cell r="AB252">
            <v>781000</v>
          </cell>
          <cell r="AC252">
            <v>0</v>
          </cell>
          <cell r="AD252">
            <v>0</v>
          </cell>
          <cell r="AE252">
            <v>0</v>
          </cell>
          <cell r="AF252">
            <v>0</v>
          </cell>
          <cell r="AG252">
            <v>0</v>
          </cell>
          <cell r="AH252">
            <v>0</v>
          </cell>
          <cell r="AI252">
            <v>0</v>
          </cell>
          <cell r="AJ252">
            <v>0</v>
          </cell>
          <cell r="AK252">
            <v>0</v>
          </cell>
          <cell r="AL252">
            <v>2612464</v>
          </cell>
          <cell r="AM252">
            <v>0</v>
          </cell>
          <cell r="AN252">
            <v>0</v>
          </cell>
          <cell r="AO252" t="b">
            <v>0</v>
          </cell>
          <cell r="AP252">
            <v>0</v>
          </cell>
          <cell r="AQ252">
            <v>0</v>
          </cell>
          <cell r="AR252">
            <v>3500000</v>
          </cell>
          <cell r="AS252">
            <v>0</v>
          </cell>
          <cell r="AT252">
            <v>0</v>
          </cell>
          <cell r="AU252">
            <v>234300</v>
          </cell>
          <cell r="AV252">
            <v>39050</v>
          </cell>
          <cell r="AW252">
            <v>10798464</v>
          </cell>
          <cell r="AX252">
            <v>755892</v>
          </cell>
          <cell r="AY252">
            <v>0</v>
          </cell>
          <cell r="AZ252">
            <v>138900</v>
          </cell>
          <cell r="BA252">
            <v>9630322</v>
          </cell>
          <cell r="BB252">
            <v>926000</v>
          </cell>
          <cell r="BC252">
            <v>1</v>
          </cell>
          <cell r="BD252">
            <v>0</v>
          </cell>
          <cell r="BE252">
            <v>926000</v>
          </cell>
          <cell r="BF252">
            <v>8704322</v>
          </cell>
          <cell r="BG252">
            <v>2702669</v>
          </cell>
          <cell r="BH252">
            <v>7066553</v>
          </cell>
          <cell r="BI252">
            <v>0</v>
          </cell>
          <cell r="BJ252">
            <v>0</v>
          </cell>
          <cell r="BK252">
            <v>0</v>
          </cell>
          <cell r="BL252">
            <v>0</v>
          </cell>
          <cell r="BM252">
            <v>7027503</v>
          </cell>
          <cell r="BN252" t="b">
            <v>1</v>
          </cell>
          <cell r="BO252">
            <v>39050</v>
          </cell>
          <cell r="BP252">
            <v>0</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F252">
            <v>0</v>
          </cell>
          <cell r="CG252">
            <v>0</v>
          </cell>
          <cell r="CH252" t="str">
            <v>DECEMBRIE</v>
          </cell>
          <cell r="CI252" t="str">
            <v>I</v>
          </cell>
          <cell r="CJ252">
            <v>0</v>
          </cell>
          <cell r="CK252" t="b">
            <v>0</v>
          </cell>
          <cell r="CL252">
            <v>0</v>
          </cell>
          <cell r="CM252">
            <v>0</v>
          </cell>
          <cell r="CN252">
            <v>0</v>
          </cell>
          <cell r="CO252">
            <v>0</v>
          </cell>
          <cell r="CP252" t="str">
            <v>N</v>
          </cell>
          <cell r="CQ252" t="str">
            <v>N</v>
          </cell>
          <cell r="CR252" t="b">
            <v>0</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0</v>
          </cell>
          <cell r="DM252">
            <v>0</v>
          </cell>
          <cell r="DN252" t="b">
            <v>0</v>
          </cell>
          <cell r="DO252" t="b">
            <v>0</v>
          </cell>
          <cell r="DP252" t="b">
            <v>0</v>
          </cell>
          <cell r="DQ252" t="b">
            <v>0</v>
          </cell>
          <cell r="DR252">
            <v>0</v>
          </cell>
          <cell r="DS252">
            <v>0</v>
          </cell>
          <cell r="DT252">
            <v>0</v>
          </cell>
          <cell r="DU252">
            <v>0</v>
          </cell>
          <cell r="DV252">
            <v>0</v>
          </cell>
          <cell r="DW252">
            <v>0</v>
          </cell>
          <cell r="DX252">
            <v>0</v>
          </cell>
          <cell r="DY252">
            <v>0</v>
          </cell>
          <cell r="DZ252">
            <v>0</v>
          </cell>
          <cell r="EA252">
            <v>0</v>
          </cell>
          <cell r="EB252">
            <v>0</v>
          </cell>
          <cell r="EC252">
            <v>0</v>
          </cell>
          <cell r="ED252">
            <v>0</v>
          </cell>
          <cell r="EE252">
            <v>0</v>
          </cell>
          <cell r="EF252">
            <v>0</v>
          </cell>
          <cell r="EG252">
            <v>0</v>
          </cell>
          <cell r="EH252">
            <v>0</v>
          </cell>
          <cell r="EI252">
            <v>0</v>
          </cell>
          <cell r="EJ252">
            <v>0</v>
          </cell>
          <cell r="EK252">
            <v>0</v>
          </cell>
          <cell r="EL252">
            <v>0</v>
          </cell>
          <cell r="EM252">
            <v>0</v>
          </cell>
          <cell r="EN252">
            <v>0</v>
          </cell>
          <cell r="EO252">
            <v>0</v>
          </cell>
          <cell r="EP252">
            <v>0</v>
          </cell>
          <cell r="EQ252">
            <v>0</v>
          </cell>
          <cell r="ER252">
            <v>0</v>
          </cell>
          <cell r="ES252" t="b">
            <v>0</v>
          </cell>
          <cell r="ET252">
            <v>8</v>
          </cell>
          <cell r="EU252">
            <v>48</v>
          </cell>
          <cell r="EV252">
            <v>0</v>
          </cell>
        </row>
        <row r="253">
          <cell r="A253">
            <v>115</v>
          </cell>
          <cell r="B253" t="str">
            <v>2680512020052</v>
          </cell>
          <cell r="C253" t="str">
            <v>ESTE</v>
          </cell>
          <cell r="D253" t="str">
            <v>PASCALAU LILIANA</v>
          </cell>
          <cell r="E253" t="str">
            <v>PASCALAU</v>
          </cell>
          <cell r="F253" t="str">
            <v>LILIANA</v>
          </cell>
          <cell r="G253" t="str">
            <v>referent</v>
          </cell>
          <cell r="H253">
            <v>0</v>
          </cell>
          <cell r="I253">
            <v>1448000</v>
          </cell>
          <cell r="J253">
            <v>1448000</v>
          </cell>
          <cell r="K253">
            <v>1448000</v>
          </cell>
          <cell r="L253">
            <v>0</v>
          </cell>
          <cell r="M253">
            <v>0</v>
          </cell>
          <cell r="N253">
            <v>0</v>
          </cell>
          <cell r="O253">
            <v>0</v>
          </cell>
          <cell r="P253">
            <v>0</v>
          </cell>
          <cell r="Q253">
            <v>144</v>
          </cell>
          <cell r="R253">
            <v>144</v>
          </cell>
          <cell r="S253">
            <v>0</v>
          </cell>
          <cell r="T253">
            <v>0</v>
          </cell>
          <cell r="U253">
            <v>0</v>
          </cell>
          <cell r="V253">
            <v>0</v>
          </cell>
          <cell r="W253">
            <v>0</v>
          </cell>
          <cell r="X253">
            <v>0</v>
          </cell>
          <cell r="Y253">
            <v>0</v>
          </cell>
          <cell r="Z253">
            <v>15</v>
          </cell>
          <cell r="AA253">
            <v>217200</v>
          </cell>
          <cell r="AB253">
            <v>217200</v>
          </cell>
          <cell r="AC253">
            <v>10</v>
          </cell>
          <cell r="AD253">
            <v>144800</v>
          </cell>
          <cell r="AE253">
            <v>144800</v>
          </cell>
          <cell r="AF253">
            <v>15</v>
          </cell>
          <cell r="AG253">
            <v>217200</v>
          </cell>
          <cell r="AH253">
            <v>217200</v>
          </cell>
          <cell r="AI253">
            <v>0</v>
          </cell>
          <cell r="AJ253">
            <v>0</v>
          </cell>
          <cell r="AK253">
            <v>0</v>
          </cell>
          <cell r="AL253">
            <v>1766691</v>
          </cell>
          <cell r="AM253">
            <v>0</v>
          </cell>
          <cell r="AN253">
            <v>0</v>
          </cell>
          <cell r="AO253" t="b">
            <v>0</v>
          </cell>
          <cell r="AP253">
            <v>0</v>
          </cell>
          <cell r="AQ253">
            <v>0</v>
          </cell>
          <cell r="AR253">
            <v>3500000</v>
          </cell>
          <cell r="AS253">
            <v>0</v>
          </cell>
          <cell r="AT253">
            <v>0</v>
          </cell>
          <cell r="AU253">
            <v>101360</v>
          </cell>
          <cell r="AV253">
            <v>14480</v>
          </cell>
          <cell r="AW253">
            <v>7293891</v>
          </cell>
          <cell r="AX253">
            <v>510572</v>
          </cell>
          <cell r="AY253">
            <v>0</v>
          </cell>
          <cell r="AZ253">
            <v>138900</v>
          </cell>
          <cell r="BA253">
            <v>6528579</v>
          </cell>
          <cell r="BB253">
            <v>926000</v>
          </cell>
          <cell r="BC253">
            <v>1</v>
          </cell>
          <cell r="BD253">
            <v>0</v>
          </cell>
          <cell r="BE253">
            <v>926000</v>
          </cell>
          <cell r="BF253">
            <v>5602579</v>
          </cell>
          <cell r="BG253">
            <v>1472917</v>
          </cell>
          <cell r="BH253">
            <v>5194562</v>
          </cell>
          <cell r="BI253">
            <v>0</v>
          </cell>
          <cell r="BJ253">
            <v>0</v>
          </cell>
          <cell r="BK253">
            <v>0</v>
          </cell>
          <cell r="BL253">
            <v>0</v>
          </cell>
          <cell r="BM253">
            <v>5180082</v>
          </cell>
          <cell r="BN253" t="b">
            <v>1</v>
          </cell>
          <cell r="BO253">
            <v>14480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F253">
            <v>0</v>
          </cell>
          <cell r="CG253">
            <v>0</v>
          </cell>
          <cell r="CH253" t="str">
            <v>DECEMBRIE</v>
          </cell>
          <cell r="CI253" t="str">
            <v>IA</v>
          </cell>
          <cell r="CJ253">
            <v>0</v>
          </cell>
          <cell r="CK253" t="b">
            <v>0</v>
          </cell>
          <cell r="CL253">
            <v>0</v>
          </cell>
          <cell r="CM253">
            <v>0</v>
          </cell>
          <cell r="CN253">
            <v>0</v>
          </cell>
          <cell r="CO253">
            <v>0</v>
          </cell>
          <cell r="CP253" t="str">
            <v>N</v>
          </cell>
          <cell r="CQ253" t="str">
            <v>N</v>
          </cell>
          <cell r="CR253" t="b">
            <v>0</v>
          </cell>
          <cell r="CS253">
            <v>0</v>
          </cell>
          <cell r="CT253">
            <v>0</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t="b">
            <v>0</v>
          </cell>
          <cell r="DO253" t="b">
            <v>0</v>
          </cell>
          <cell r="DP253" t="b">
            <v>0</v>
          </cell>
          <cell r="DQ253" t="b">
            <v>0</v>
          </cell>
          <cell r="DR253">
            <v>0</v>
          </cell>
          <cell r="DS253">
            <v>0</v>
          </cell>
          <cell r="DT253">
            <v>0</v>
          </cell>
          <cell r="DU253">
            <v>0</v>
          </cell>
          <cell r="DV253">
            <v>0</v>
          </cell>
          <cell r="DW253">
            <v>0</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v>0</v>
          </cell>
          <cell r="ES253" t="b">
            <v>0</v>
          </cell>
          <cell r="ET253">
            <v>0</v>
          </cell>
          <cell r="EU253">
            <v>0</v>
          </cell>
          <cell r="EV253">
            <v>0</v>
          </cell>
        </row>
        <row r="254">
          <cell r="A254">
            <v>302</v>
          </cell>
          <cell r="B254" t="str">
            <v>2531014020061</v>
          </cell>
          <cell r="C254" t="str">
            <v>ESTE</v>
          </cell>
          <cell r="D254" t="str">
            <v>SAMOILA CETINA</v>
          </cell>
          <cell r="E254" t="str">
            <v>SAMOILA</v>
          </cell>
          <cell r="F254" t="str">
            <v>CETINA</v>
          </cell>
          <cell r="G254" t="str">
            <v>inspector spec.</v>
          </cell>
          <cell r="H254">
            <v>0</v>
          </cell>
          <cell r="I254">
            <v>3829067</v>
          </cell>
          <cell r="J254">
            <v>3829067</v>
          </cell>
          <cell r="K254">
            <v>2552711</v>
          </cell>
          <cell r="L254">
            <v>0</v>
          </cell>
          <cell r="M254">
            <v>0</v>
          </cell>
          <cell r="N254">
            <v>0</v>
          </cell>
          <cell r="O254">
            <v>0</v>
          </cell>
          <cell r="P254">
            <v>0</v>
          </cell>
          <cell r="Q254">
            <v>144</v>
          </cell>
          <cell r="R254">
            <v>96</v>
          </cell>
          <cell r="S254">
            <v>0</v>
          </cell>
          <cell r="T254">
            <v>0</v>
          </cell>
          <cell r="U254">
            <v>0</v>
          </cell>
          <cell r="V254">
            <v>0</v>
          </cell>
          <cell r="W254">
            <v>0</v>
          </cell>
          <cell r="X254">
            <v>0</v>
          </cell>
          <cell r="Y254">
            <v>0</v>
          </cell>
          <cell r="Z254">
            <v>20</v>
          </cell>
          <cell r="AA254">
            <v>510542</v>
          </cell>
          <cell r="AB254">
            <v>765813</v>
          </cell>
          <cell r="AC254">
            <v>10</v>
          </cell>
          <cell r="AD254">
            <v>255271</v>
          </cell>
          <cell r="AE254">
            <v>382907</v>
          </cell>
          <cell r="AF254">
            <v>0</v>
          </cell>
          <cell r="AG254">
            <v>0</v>
          </cell>
          <cell r="AH254">
            <v>0</v>
          </cell>
          <cell r="AI254">
            <v>48</v>
          </cell>
          <cell r="AJ254">
            <v>1531627</v>
          </cell>
          <cell r="AK254">
            <v>0</v>
          </cell>
          <cell r="AL254">
            <v>3099320</v>
          </cell>
          <cell r="AM254">
            <v>0</v>
          </cell>
          <cell r="AN254">
            <v>0</v>
          </cell>
          <cell r="AO254" t="b">
            <v>0</v>
          </cell>
          <cell r="AP254">
            <v>0</v>
          </cell>
          <cell r="AQ254">
            <v>3829067</v>
          </cell>
          <cell r="AR254">
            <v>3500000</v>
          </cell>
          <cell r="AS254">
            <v>0</v>
          </cell>
          <cell r="AT254">
            <v>0</v>
          </cell>
          <cell r="AU254">
            <v>248889</v>
          </cell>
          <cell r="AV254">
            <v>38291</v>
          </cell>
          <cell r="AW254">
            <v>15278538</v>
          </cell>
          <cell r="AX254">
            <v>1069498</v>
          </cell>
          <cell r="AY254">
            <v>0</v>
          </cell>
          <cell r="AZ254">
            <v>138900</v>
          </cell>
          <cell r="BA254">
            <v>13782960</v>
          </cell>
          <cell r="BB254">
            <v>926000</v>
          </cell>
          <cell r="BC254">
            <v>1</v>
          </cell>
          <cell r="BD254">
            <v>0</v>
          </cell>
          <cell r="BE254">
            <v>926000</v>
          </cell>
          <cell r="BF254">
            <v>12856960</v>
          </cell>
          <cell r="BG254">
            <v>4363724</v>
          </cell>
          <cell r="BH254">
            <v>9558136</v>
          </cell>
          <cell r="BI254">
            <v>0</v>
          </cell>
          <cell r="BJ254">
            <v>0</v>
          </cell>
          <cell r="BK254">
            <v>0</v>
          </cell>
          <cell r="BL254">
            <v>0</v>
          </cell>
          <cell r="BM254">
            <v>9519845</v>
          </cell>
          <cell r="BN254" t="b">
            <v>1</v>
          </cell>
          <cell r="BO254">
            <v>38291</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t="str">
            <v>d</v>
          </cell>
          <cell r="CF254">
            <v>0</v>
          </cell>
          <cell r="CG254">
            <v>0</v>
          </cell>
          <cell r="CH254" t="str">
            <v>DECEMBRIE</v>
          </cell>
          <cell r="CI254" t="str">
            <v>IA</v>
          </cell>
          <cell r="CJ254">
            <v>0</v>
          </cell>
          <cell r="CK254" t="b">
            <v>0</v>
          </cell>
          <cell r="CL254">
            <v>0</v>
          </cell>
          <cell r="CM254">
            <v>0</v>
          </cell>
          <cell r="CN254">
            <v>0</v>
          </cell>
          <cell r="CO254">
            <v>0</v>
          </cell>
          <cell r="CP254" t="str">
            <v>N</v>
          </cell>
          <cell r="CQ254" t="str">
            <v>N</v>
          </cell>
          <cell r="CR254" t="b">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t="b">
            <v>0</v>
          </cell>
          <cell r="DO254" t="b">
            <v>0</v>
          </cell>
          <cell r="DP254" t="b">
            <v>0</v>
          </cell>
          <cell r="DQ254" t="b">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t="b">
            <v>0</v>
          </cell>
          <cell r="ET254">
            <v>0</v>
          </cell>
          <cell r="EU254">
            <v>0</v>
          </cell>
          <cell r="EV254">
            <v>0</v>
          </cell>
        </row>
        <row r="255">
          <cell r="A255">
            <v>303</v>
          </cell>
          <cell r="B255" t="str">
            <v>1650628020035</v>
          </cell>
          <cell r="C255" t="str">
            <v>ESTE</v>
          </cell>
          <cell r="D255" t="str">
            <v>SZASZ EMIL-ARPAD</v>
          </cell>
          <cell r="E255" t="str">
            <v>SZASZ</v>
          </cell>
          <cell r="F255" t="str">
            <v>EMIL-ARPAD</v>
          </cell>
          <cell r="G255" t="str">
            <v>inspector spec.</v>
          </cell>
          <cell r="H255">
            <v>0</v>
          </cell>
          <cell r="I255">
            <v>3905000</v>
          </cell>
          <cell r="J255">
            <v>4490750</v>
          </cell>
          <cell r="K255">
            <v>2993833</v>
          </cell>
          <cell r="L255">
            <v>0</v>
          </cell>
          <cell r="M255">
            <v>0</v>
          </cell>
          <cell r="N255">
            <v>585750</v>
          </cell>
          <cell r="O255">
            <v>15</v>
          </cell>
          <cell r="P255">
            <v>390500</v>
          </cell>
          <cell r="Q255">
            <v>144</v>
          </cell>
          <cell r="R255">
            <v>96</v>
          </cell>
          <cell r="S255">
            <v>0</v>
          </cell>
          <cell r="T255">
            <v>0</v>
          </cell>
          <cell r="U255">
            <v>0</v>
          </cell>
          <cell r="V255">
            <v>0</v>
          </cell>
          <cell r="W255">
            <v>0</v>
          </cell>
          <cell r="X255">
            <v>0</v>
          </cell>
          <cell r="Y255">
            <v>0</v>
          </cell>
          <cell r="Z255">
            <v>15</v>
          </cell>
          <cell r="AA255">
            <v>449075</v>
          </cell>
          <cell r="AB255">
            <v>673612</v>
          </cell>
          <cell r="AC255">
            <v>10</v>
          </cell>
          <cell r="AD255">
            <v>299383</v>
          </cell>
          <cell r="AE255">
            <v>449075</v>
          </cell>
          <cell r="AF255">
            <v>0</v>
          </cell>
          <cell r="AG255">
            <v>0</v>
          </cell>
          <cell r="AH255">
            <v>0</v>
          </cell>
          <cell r="AI255">
            <v>48</v>
          </cell>
          <cell r="AJ255">
            <v>1721454</v>
          </cell>
          <cell r="AK255">
            <v>0</v>
          </cell>
          <cell r="AL255">
            <v>3315978</v>
          </cell>
          <cell r="AM255">
            <v>0</v>
          </cell>
          <cell r="AN255">
            <v>0</v>
          </cell>
          <cell r="AO255" t="b">
            <v>0</v>
          </cell>
          <cell r="AP255">
            <v>0</v>
          </cell>
          <cell r="AQ255">
            <v>0</v>
          </cell>
          <cell r="AR255">
            <v>3500000</v>
          </cell>
          <cell r="AS255">
            <v>0</v>
          </cell>
          <cell r="AT255">
            <v>0</v>
          </cell>
          <cell r="AU255">
            <v>280672</v>
          </cell>
          <cell r="AV255">
            <v>44908</v>
          </cell>
          <cell r="AW255">
            <v>12279723</v>
          </cell>
          <cell r="AX255">
            <v>859581</v>
          </cell>
          <cell r="AY255">
            <v>0</v>
          </cell>
          <cell r="AZ255">
            <v>138900</v>
          </cell>
          <cell r="BA255">
            <v>10955662</v>
          </cell>
          <cell r="BB255">
            <v>926000</v>
          </cell>
          <cell r="BC255">
            <v>1.35</v>
          </cell>
          <cell r="BD255">
            <v>324100</v>
          </cell>
          <cell r="BE255">
            <v>1250100</v>
          </cell>
          <cell r="BF255">
            <v>9705562</v>
          </cell>
          <cell r="BG255">
            <v>3103165</v>
          </cell>
          <cell r="BH255">
            <v>7991397</v>
          </cell>
          <cell r="BI255">
            <v>0</v>
          </cell>
          <cell r="BJ255">
            <v>0</v>
          </cell>
          <cell r="BK255">
            <v>0</v>
          </cell>
          <cell r="BL255">
            <v>0</v>
          </cell>
          <cell r="BM255">
            <v>7952347</v>
          </cell>
          <cell r="BN255" t="b">
            <v>1</v>
          </cell>
          <cell r="BO255">
            <v>39050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F255">
            <v>0</v>
          </cell>
          <cell r="CG255">
            <v>0</v>
          </cell>
          <cell r="CH255" t="str">
            <v>DECEMBRIE</v>
          </cell>
          <cell r="CI255" t="str">
            <v>IA</v>
          </cell>
          <cell r="CJ255">
            <v>0</v>
          </cell>
          <cell r="CK255" t="b">
            <v>0</v>
          </cell>
          <cell r="CL255">
            <v>0</v>
          </cell>
          <cell r="CM255">
            <v>0</v>
          </cell>
          <cell r="CN255">
            <v>0</v>
          </cell>
          <cell r="CO255">
            <v>0</v>
          </cell>
          <cell r="CP255" t="str">
            <v>N</v>
          </cell>
          <cell r="CQ255" t="str">
            <v>N</v>
          </cell>
          <cell r="CR255" t="b">
            <v>0</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t="b">
            <v>0</v>
          </cell>
          <cell r="DO255" t="b">
            <v>0</v>
          </cell>
          <cell r="DP255" t="b">
            <v>0</v>
          </cell>
          <cell r="DQ255" t="b">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v>0</v>
          </cell>
          <cell r="ES255" t="b">
            <v>0</v>
          </cell>
          <cell r="ET255">
            <v>0</v>
          </cell>
          <cell r="EU255">
            <v>0</v>
          </cell>
          <cell r="EV255">
            <v>0</v>
          </cell>
        </row>
        <row r="256">
          <cell r="A256">
            <v>306</v>
          </cell>
          <cell r="B256" t="str">
            <v>1570111020016</v>
          </cell>
          <cell r="C256" t="str">
            <v>ESTE</v>
          </cell>
          <cell r="D256" t="str">
            <v>DAMB LIVIU-PETRU</v>
          </cell>
          <cell r="E256" t="str">
            <v>DAMB</v>
          </cell>
          <cell r="F256" t="str">
            <v>LIVIU-PETRU</v>
          </cell>
          <cell r="G256" t="str">
            <v>inspector spec.</v>
          </cell>
          <cell r="H256">
            <v>0</v>
          </cell>
          <cell r="I256">
            <v>3317800</v>
          </cell>
          <cell r="J256">
            <v>3317800</v>
          </cell>
          <cell r="K256">
            <v>3317800</v>
          </cell>
          <cell r="L256">
            <v>0</v>
          </cell>
          <cell r="M256">
            <v>0</v>
          </cell>
          <cell r="N256">
            <v>0</v>
          </cell>
          <cell r="O256">
            <v>0</v>
          </cell>
          <cell r="P256">
            <v>0</v>
          </cell>
          <cell r="Q256">
            <v>144</v>
          </cell>
          <cell r="R256">
            <v>144</v>
          </cell>
          <cell r="S256">
            <v>0</v>
          </cell>
          <cell r="T256">
            <v>0</v>
          </cell>
          <cell r="U256">
            <v>0</v>
          </cell>
          <cell r="V256">
            <v>0</v>
          </cell>
          <cell r="W256">
            <v>0</v>
          </cell>
          <cell r="X256">
            <v>0</v>
          </cell>
          <cell r="Y256">
            <v>0</v>
          </cell>
          <cell r="Z256">
            <v>20</v>
          </cell>
          <cell r="AA256">
            <v>663560</v>
          </cell>
          <cell r="AB256">
            <v>663560</v>
          </cell>
          <cell r="AC256">
            <v>10</v>
          </cell>
          <cell r="AD256">
            <v>331780</v>
          </cell>
          <cell r="AE256">
            <v>331780</v>
          </cell>
          <cell r="AF256">
            <v>0</v>
          </cell>
          <cell r="AG256">
            <v>0</v>
          </cell>
          <cell r="AH256">
            <v>0</v>
          </cell>
          <cell r="AI256">
            <v>0</v>
          </cell>
          <cell r="AJ256">
            <v>0</v>
          </cell>
          <cell r="AK256">
            <v>0</v>
          </cell>
          <cell r="AL256">
            <v>2806818</v>
          </cell>
          <cell r="AM256">
            <v>0</v>
          </cell>
          <cell r="AN256">
            <v>0</v>
          </cell>
          <cell r="AO256" t="b">
            <v>0</v>
          </cell>
          <cell r="AP256">
            <v>0</v>
          </cell>
          <cell r="AQ256">
            <v>0</v>
          </cell>
          <cell r="AR256">
            <v>3500000</v>
          </cell>
          <cell r="AS256">
            <v>0</v>
          </cell>
          <cell r="AT256">
            <v>0</v>
          </cell>
          <cell r="AU256">
            <v>215657</v>
          </cell>
          <cell r="AV256">
            <v>33178</v>
          </cell>
          <cell r="AW256">
            <v>10619958</v>
          </cell>
          <cell r="AX256">
            <v>743397</v>
          </cell>
          <cell r="AY256">
            <v>0</v>
          </cell>
          <cell r="AZ256">
            <v>138900</v>
          </cell>
          <cell r="BA256">
            <v>9488826</v>
          </cell>
          <cell r="BB256">
            <v>926000</v>
          </cell>
          <cell r="BC256">
            <v>1</v>
          </cell>
          <cell r="BD256">
            <v>0</v>
          </cell>
          <cell r="BE256">
            <v>926000</v>
          </cell>
          <cell r="BF256">
            <v>8562826</v>
          </cell>
          <cell r="BG256">
            <v>2646070</v>
          </cell>
          <cell r="BH256">
            <v>6981656</v>
          </cell>
          <cell r="BI256">
            <v>0</v>
          </cell>
          <cell r="BJ256">
            <v>0</v>
          </cell>
          <cell r="BK256">
            <v>0</v>
          </cell>
          <cell r="BL256">
            <v>0</v>
          </cell>
          <cell r="BM256">
            <v>6948478</v>
          </cell>
          <cell r="BN256" t="b">
            <v>1</v>
          </cell>
          <cell r="BO256">
            <v>33178</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F256">
            <v>0</v>
          </cell>
          <cell r="CG256">
            <v>0</v>
          </cell>
          <cell r="CH256" t="str">
            <v>DECEMBRIE</v>
          </cell>
          <cell r="CI256" t="str">
            <v>I</v>
          </cell>
          <cell r="CJ256">
            <v>0</v>
          </cell>
          <cell r="CK256" t="b">
            <v>0</v>
          </cell>
          <cell r="CL256">
            <v>0</v>
          </cell>
          <cell r="CM256">
            <v>0</v>
          </cell>
          <cell r="CN256">
            <v>0</v>
          </cell>
          <cell r="CO256">
            <v>0</v>
          </cell>
          <cell r="CP256" t="str">
            <v>N</v>
          </cell>
          <cell r="CQ256" t="str">
            <v>N</v>
          </cell>
          <cell r="CR256" t="b">
            <v>0</v>
          </cell>
          <cell r="CS256">
            <v>0</v>
          </cell>
          <cell r="CT256">
            <v>0</v>
          </cell>
          <cell r="CU256">
            <v>0</v>
          </cell>
          <cell r="CV256">
            <v>0</v>
          </cell>
          <cell r="CW256">
            <v>0</v>
          </cell>
          <cell r="CX256">
            <v>0</v>
          </cell>
          <cell r="CY256">
            <v>0</v>
          </cell>
          <cell r="CZ256">
            <v>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t="b">
            <v>0</v>
          </cell>
          <cell r="DO256" t="b">
            <v>0</v>
          </cell>
          <cell r="DP256" t="b">
            <v>0</v>
          </cell>
          <cell r="DQ256" t="b">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t="b">
            <v>0</v>
          </cell>
          <cell r="ET256">
            <v>0</v>
          </cell>
          <cell r="EU256">
            <v>0</v>
          </cell>
          <cell r="EV256">
            <v>0</v>
          </cell>
        </row>
        <row r="257">
          <cell r="A257">
            <v>307</v>
          </cell>
          <cell r="B257" t="str">
            <v>2680519020051</v>
          </cell>
          <cell r="C257" t="str">
            <v>ESTE</v>
          </cell>
          <cell r="D257" t="str">
            <v>JOLDEA IOANA-ROZALIA</v>
          </cell>
          <cell r="E257" t="str">
            <v>JOLDEA</v>
          </cell>
          <cell r="F257" t="str">
            <v>IOANA-ROZALIA</v>
          </cell>
          <cell r="G257" t="str">
            <v>inspector spec.</v>
          </cell>
          <cell r="H257">
            <v>0</v>
          </cell>
          <cell r="I257">
            <v>3116500</v>
          </cell>
          <cell r="J257">
            <v>3116500</v>
          </cell>
          <cell r="K257">
            <v>1904528</v>
          </cell>
          <cell r="L257">
            <v>0</v>
          </cell>
          <cell r="M257">
            <v>0</v>
          </cell>
          <cell r="N257">
            <v>0</v>
          </cell>
          <cell r="O257">
            <v>0</v>
          </cell>
          <cell r="P257">
            <v>0</v>
          </cell>
          <cell r="Q257">
            <v>144</v>
          </cell>
          <cell r="R257">
            <v>88</v>
          </cell>
          <cell r="S257">
            <v>0</v>
          </cell>
          <cell r="T257">
            <v>0</v>
          </cell>
          <cell r="U257">
            <v>0</v>
          </cell>
          <cell r="V257">
            <v>0</v>
          </cell>
          <cell r="W257">
            <v>0</v>
          </cell>
          <cell r="X257">
            <v>0</v>
          </cell>
          <cell r="Y257">
            <v>0</v>
          </cell>
          <cell r="Z257">
            <v>10</v>
          </cell>
          <cell r="AA257">
            <v>190453</v>
          </cell>
          <cell r="AB257">
            <v>311650</v>
          </cell>
          <cell r="AC257">
            <v>0</v>
          </cell>
          <cell r="AD257">
            <v>0</v>
          </cell>
          <cell r="AE257">
            <v>0</v>
          </cell>
          <cell r="AF257">
            <v>0</v>
          </cell>
          <cell r="AG257">
            <v>0</v>
          </cell>
          <cell r="AH257">
            <v>0</v>
          </cell>
          <cell r="AI257">
            <v>56</v>
          </cell>
          <cell r="AJ257">
            <v>1333169</v>
          </cell>
          <cell r="AK257">
            <v>0</v>
          </cell>
          <cell r="AL257">
            <v>2643481</v>
          </cell>
          <cell r="AM257">
            <v>0</v>
          </cell>
          <cell r="AN257">
            <v>0</v>
          </cell>
          <cell r="AO257" t="b">
            <v>0</v>
          </cell>
          <cell r="AP257">
            <v>0</v>
          </cell>
          <cell r="AQ257">
            <v>0</v>
          </cell>
          <cell r="AR257">
            <v>3500000</v>
          </cell>
          <cell r="AS257">
            <v>0</v>
          </cell>
          <cell r="AT257">
            <v>0</v>
          </cell>
          <cell r="AU257">
            <v>171408</v>
          </cell>
          <cell r="AV257">
            <v>31165</v>
          </cell>
          <cell r="AW257">
            <v>9571631</v>
          </cell>
          <cell r="AX257">
            <v>670014</v>
          </cell>
          <cell r="AY257">
            <v>0</v>
          </cell>
          <cell r="AZ257">
            <v>138900</v>
          </cell>
          <cell r="BA257">
            <v>8560144</v>
          </cell>
          <cell r="BB257">
            <v>926000</v>
          </cell>
          <cell r="BC257">
            <v>1</v>
          </cell>
          <cell r="BD257">
            <v>0</v>
          </cell>
          <cell r="BE257">
            <v>926000</v>
          </cell>
          <cell r="BF257">
            <v>7634144</v>
          </cell>
          <cell r="BG257">
            <v>2274598</v>
          </cell>
          <cell r="BH257">
            <v>6424446</v>
          </cell>
          <cell r="BI257">
            <v>0</v>
          </cell>
          <cell r="BJ257">
            <v>0</v>
          </cell>
          <cell r="BK257">
            <v>0</v>
          </cell>
          <cell r="BL257">
            <v>0</v>
          </cell>
          <cell r="BM257">
            <v>6393281</v>
          </cell>
          <cell r="BN257" t="b">
            <v>1</v>
          </cell>
          <cell r="BO257">
            <v>31165</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F257">
            <v>0</v>
          </cell>
          <cell r="CG257">
            <v>0</v>
          </cell>
          <cell r="CH257" t="str">
            <v>DECEMBRIE</v>
          </cell>
          <cell r="CI257" t="str">
            <v>I</v>
          </cell>
          <cell r="CJ257">
            <v>0</v>
          </cell>
          <cell r="CK257" t="b">
            <v>0</v>
          </cell>
          <cell r="CL257">
            <v>0</v>
          </cell>
          <cell r="CM257">
            <v>0</v>
          </cell>
          <cell r="CN257">
            <v>0</v>
          </cell>
          <cell r="CO257">
            <v>0</v>
          </cell>
          <cell r="CP257" t="str">
            <v>N</v>
          </cell>
          <cell r="CQ257" t="str">
            <v>N</v>
          </cell>
          <cell r="CR257" t="b">
            <v>0</v>
          </cell>
          <cell r="CS257">
            <v>0</v>
          </cell>
          <cell r="CT257">
            <v>0</v>
          </cell>
          <cell r="CU257">
            <v>0</v>
          </cell>
          <cell r="CV257">
            <v>0</v>
          </cell>
          <cell r="CW257">
            <v>0</v>
          </cell>
          <cell r="CX257">
            <v>0</v>
          </cell>
          <cell r="CY257">
            <v>0</v>
          </cell>
          <cell r="CZ257">
            <v>0</v>
          </cell>
          <cell r="DA257">
            <v>0</v>
          </cell>
          <cell r="DB257">
            <v>0</v>
          </cell>
          <cell r="DC257">
            <v>0</v>
          </cell>
          <cell r="DD257">
            <v>0</v>
          </cell>
          <cell r="DE257">
            <v>0</v>
          </cell>
          <cell r="DF257">
            <v>0</v>
          </cell>
          <cell r="DG257">
            <v>0</v>
          </cell>
          <cell r="DH257">
            <v>0</v>
          </cell>
          <cell r="DI257">
            <v>0</v>
          </cell>
          <cell r="DJ257">
            <v>0</v>
          </cell>
          <cell r="DK257">
            <v>0</v>
          </cell>
          <cell r="DL257">
            <v>0</v>
          </cell>
          <cell r="DM257">
            <v>0</v>
          </cell>
          <cell r="DN257" t="b">
            <v>0</v>
          </cell>
          <cell r="DO257" t="b">
            <v>0</v>
          </cell>
          <cell r="DP257" t="b">
            <v>0</v>
          </cell>
          <cell r="DQ257" t="b">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v>0</v>
          </cell>
          <cell r="ES257" t="b">
            <v>0</v>
          </cell>
          <cell r="ET257">
            <v>0</v>
          </cell>
          <cell r="EU257">
            <v>0</v>
          </cell>
          <cell r="EV257">
            <v>0</v>
          </cell>
        </row>
        <row r="258">
          <cell r="A258">
            <v>310</v>
          </cell>
          <cell r="B258" t="str">
            <v>1510504020030</v>
          </cell>
          <cell r="C258" t="str">
            <v>ESTE</v>
          </cell>
          <cell r="D258" t="str">
            <v>GHITA VICTOR</v>
          </cell>
          <cell r="E258" t="str">
            <v>GHITA</v>
          </cell>
          <cell r="F258" t="str">
            <v>VICTOR</v>
          </cell>
          <cell r="G258" t="str">
            <v>inspector</v>
          </cell>
          <cell r="H258">
            <v>0</v>
          </cell>
          <cell r="I258">
            <v>2547000</v>
          </cell>
          <cell r="J258">
            <v>2547000</v>
          </cell>
          <cell r="K258">
            <v>2547000</v>
          </cell>
          <cell r="L258">
            <v>0</v>
          </cell>
          <cell r="M258">
            <v>0</v>
          </cell>
          <cell r="N258">
            <v>0</v>
          </cell>
          <cell r="O258">
            <v>0</v>
          </cell>
          <cell r="P258">
            <v>0</v>
          </cell>
          <cell r="Q258">
            <v>144</v>
          </cell>
          <cell r="R258">
            <v>144</v>
          </cell>
          <cell r="S258">
            <v>0</v>
          </cell>
          <cell r="T258">
            <v>0</v>
          </cell>
          <cell r="U258">
            <v>14</v>
          </cell>
          <cell r="V258">
            <v>495250</v>
          </cell>
          <cell r="W258">
            <v>495250</v>
          </cell>
          <cell r="X258">
            <v>0</v>
          </cell>
          <cell r="Y258">
            <v>0</v>
          </cell>
          <cell r="Z258">
            <v>25</v>
          </cell>
          <cell r="AA258">
            <v>636750</v>
          </cell>
          <cell r="AB258">
            <v>636750</v>
          </cell>
          <cell r="AC258">
            <v>10</v>
          </cell>
          <cell r="AD258">
            <v>254700</v>
          </cell>
          <cell r="AE258">
            <v>254700</v>
          </cell>
          <cell r="AF258">
            <v>0</v>
          </cell>
          <cell r="AG258">
            <v>0</v>
          </cell>
          <cell r="AH258">
            <v>0</v>
          </cell>
          <cell r="AI258">
            <v>0</v>
          </cell>
          <cell r="AJ258">
            <v>0</v>
          </cell>
          <cell r="AK258">
            <v>0</v>
          </cell>
          <cell r="AL258">
            <v>2150974</v>
          </cell>
          <cell r="AM258">
            <v>0</v>
          </cell>
          <cell r="AN258">
            <v>0</v>
          </cell>
          <cell r="AO258" t="b">
            <v>0</v>
          </cell>
          <cell r="AP258">
            <v>0</v>
          </cell>
          <cell r="AQ258">
            <v>0</v>
          </cell>
          <cell r="AR258">
            <v>3500000</v>
          </cell>
          <cell r="AS258">
            <v>0</v>
          </cell>
          <cell r="AT258">
            <v>0</v>
          </cell>
          <cell r="AU258">
            <v>171922</v>
          </cell>
          <cell r="AV258">
            <v>25470</v>
          </cell>
          <cell r="AW258">
            <v>9584674</v>
          </cell>
          <cell r="AX258">
            <v>670927</v>
          </cell>
          <cell r="AY258">
            <v>0</v>
          </cell>
          <cell r="AZ258">
            <v>138900</v>
          </cell>
          <cell r="BA258">
            <v>8577455</v>
          </cell>
          <cell r="BB258">
            <v>926000</v>
          </cell>
          <cell r="BC258">
            <v>1.4</v>
          </cell>
          <cell r="BD258">
            <v>370400</v>
          </cell>
          <cell r="BE258">
            <v>1296400</v>
          </cell>
          <cell r="BF258">
            <v>7281055</v>
          </cell>
          <cell r="BG258">
            <v>2133362</v>
          </cell>
          <cell r="BH258">
            <v>6582993</v>
          </cell>
          <cell r="BI258">
            <v>0</v>
          </cell>
          <cell r="BJ258">
            <v>0</v>
          </cell>
          <cell r="BK258">
            <v>0</v>
          </cell>
          <cell r="BL258">
            <v>0</v>
          </cell>
          <cell r="BM258">
            <v>6557523</v>
          </cell>
          <cell r="BN258" t="b">
            <v>1</v>
          </cell>
          <cell r="BO258">
            <v>25470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F258">
            <v>0</v>
          </cell>
          <cell r="CG258">
            <v>0</v>
          </cell>
          <cell r="CH258" t="str">
            <v>DECEMBRIE</v>
          </cell>
          <cell r="CI258" t="str">
            <v>IA</v>
          </cell>
          <cell r="CJ258">
            <v>0</v>
          </cell>
          <cell r="CK258" t="b">
            <v>0</v>
          </cell>
          <cell r="CL258">
            <v>0</v>
          </cell>
          <cell r="CM258">
            <v>0</v>
          </cell>
          <cell r="CN258">
            <v>0</v>
          </cell>
          <cell r="CO258">
            <v>0</v>
          </cell>
          <cell r="CP258" t="str">
            <v>N</v>
          </cell>
          <cell r="CQ258" t="str">
            <v>N</v>
          </cell>
          <cell r="CR258" t="b">
            <v>0</v>
          </cell>
          <cell r="CS258">
            <v>0</v>
          </cell>
          <cell r="CT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cell r="DJ258">
            <v>0</v>
          </cell>
          <cell r="DK258">
            <v>0</v>
          </cell>
          <cell r="DL258">
            <v>0</v>
          </cell>
          <cell r="DM258">
            <v>0</v>
          </cell>
          <cell r="DN258" t="b">
            <v>0</v>
          </cell>
          <cell r="DO258" t="b">
            <v>0</v>
          </cell>
          <cell r="DP258" t="b">
            <v>0</v>
          </cell>
          <cell r="DQ258" t="b">
            <v>0</v>
          </cell>
          <cell r="DR258">
            <v>0</v>
          </cell>
          <cell r="DS258">
            <v>0</v>
          </cell>
          <cell r="DT258">
            <v>0</v>
          </cell>
          <cell r="DU258">
            <v>0</v>
          </cell>
          <cell r="DV258">
            <v>0</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0</v>
          </cell>
          <cell r="EK258">
            <v>0</v>
          </cell>
          <cell r="EL258">
            <v>0</v>
          </cell>
          <cell r="EM258">
            <v>0</v>
          </cell>
          <cell r="EN258">
            <v>0</v>
          </cell>
          <cell r="EO258">
            <v>0</v>
          </cell>
          <cell r="EP258">
            <v>0</v>
          </cell>
          <cell r="EQ258">
            <v>0</v>
          </cell>
          <cell r="ER258">
            <v>0</v>
          </cell>
          <cell r="ES258" t="b">
            <v>0</v>
          </cell>
          <cell r="ET258">
            <v>0</v>
          </cell>
          <cell r="EU258">
            <v>0</v>
          </cell>
          <cell r="EV258">
            <v>0</v>
          </cell>
        </row>
        <row r="259">
          <cell r="A259">
            <v>308</v>
          </cell>
          <cell r="B259" t="str">
            <v>2540319020039</v>
          </cell>
          <cell r="C259" t="str">
            <v>ESTE</v>
          </cell>
          <cell r="D259" t="str">
            <v>LAZAR FLORICA-IUSTINA</v>
          </cell>
          <cell r="E259" t="str">
            <v>LAZAR</v>
          </cell>
          <cell r="F259" t="str">
            <v>FLORICA-IUSTINA</v>
          </cell>
          <cell r="G259" t="str">
            <v>cond. arhitect</v>
          </cell>
          <cell r="H259">
            <v>0</v>
          </cell>
          <cell r="I259">
            <v>2719100</v>
          </cell>
          <cell r="J259">
            <v>2719100</v>
          </cell>
          <cell r="K259">
            <v>2719100</v>
          </cell>
          <cell r="L259">
            <v>0</v>
          </cell>
          <cell r="M259">
            <v>0</v>
          </cell>
          <cell r="N259">
            <v>0</v>
          </cell>
          <cell r="O259">
            <v>0</v>
          </cell>
          <cell r="P259">
            <v>0</v>
          </cell>
          <cell r="Q259">
            <v>144</v>
          </cell>
          <cell r="R259">
            <v>144</v>
          </cell>
          <cell r="S259">
            <v>0</v>
          </cell>
          <cell r="T259">
            <v>0</v>
          </cell>
          <cell r="U259">
            <v>0</v>
          </cell>
          <cell r="V259">
            <v>0</v>
          </cell>
          <cell r="W259">
            <v>0</v>
          </cell>
          <cell r="X259">
            <v>0</v>
          </cell>
          <cell r="Y259">
            <v>0</v>
          </cell>
          <cell r="Z259">
            <v>25</v>
          </cell>
          <cell r="AA259">
            <v>679775</v>
          </cell>
          <cell r="AB259">
            <v>679775</v>
          </cell>
          <cell r="AC259">
            <v>10</v>
          </cell>
          <cell r="AD259">
            <v>271910</v>
          </cell>
          <cell r="AE259">
            <v>271910</v>
          </cell>
          <cell r="AF259">
            <v>0</v>
          </cell>
          <cell r="AG259">
            <v>0</v>
          </cell>
          <cell r="AH259">
            <v>0</v>
          </cell>
          <cell r="AI259">
            <v>0</v>
          </cell>
          <cell r="AJ259">
            <v>0</v>
          </cell>
          <cell r="AK259">
            <v>0</v>
          </cell>
          <cell r="AL259">
            <v>2235697</v>
          </cell>
          <cell r="AM259">
            <v>0</v>
          </cell>
          <cell r="AN259">
            <v>0</v>
          </cell>
          <cell r="AO259" t="b">
            <v>0</v>
          </cell>
          <cell r="AP259">
            <v>0</v>
          </cell>
          <cell r="AQ259">
            <v>0</v>
          </cell>
          <cell r="AR259">
            <v>3500000</v>
          </cell>
          <cell r="AS259">
            <v>0</v>
          </cell>
          <cell r="AT259">
            <v>0</v>
          </cell>
          <cell r="AU259">
            <v>183539</v>
          </cell>
          <cell r="AV259">
            <v>27191</v>
          </cell>
          <cell r="AW259">
            <v>9406482</v>
          </cell>
          <cell r="AX259">
            <v>658454</v>
          </cell>
          <cell r="AY259">
            <v>0</v>
          </cell>
          <cell r="AZ259">
            <v>138900</v>
          </cell>
          <cell r="BA259">
            <v>8398398</v>
          </cell>
          <cell r="BB259">
            <v>926000</v>
          </cell>
          <cell r="BC259">
            <v>1</v>
          </cell>
          <cell r="BD259">
            <v>0</v>
          </cell>
          <cell r="BE259">
            <v>926000</v>
          </cell>
          <cell r="BF259">
            <v>7472398</v>
          </cell>
          <cell r="BG259">
            <v>2209899</v>
          </cell>
          <cell r="BH259">
            <v>6327399</v>
          </cell>
          <cell r="BI259">
            <v>0</v>
          </cell>
          <cell r="BJ259">
            <v>0</v>
          </cell>
          <cell r="BK259">
            <v>20000</v>
          </cell>
          <cell r="BL259">
            <v>0</v>
          </cell>
          <cell r="BM259">
            <v>6280208</v>
          </cell>
          <cell r="BN259" t="b">
            <v>1</v>
          </cell>
          <cell r="BO259">
            <v>27191</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F259">
            <v>0</v>
          </cell>
          <cell r="CG259">
            <v>0</v>
          </cell>
          <cell r="CH259" t="str">
            <v>DECEMBRIE</v>
          </cell>
          <cell r="CI259" t="str">
            <v>IA</v>
          </cell>
          <cell r="CJ259">
            <v>0</v>
          </cell>
          <cell r="CK259" t="b">
            <v>0</v>
          </cell>
          <cell r="CL259">
            <v>0</v>
          </cell>
          <cell r="CM259">
            <v>0</v>
          </cell>
          <cell r="CN259">
            <v>0</v>
          </cell>
          <cell r="CO259">
            <v>0</v>
          </cell>
          <cell r="CP259" t="str">
            <v>N</v>
          </cell>
          <cell r="CQ259" t="str">
            <v>N</v>
          </cell>
          <cell r="CR259" t="b">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t="b">
            <v>0</v>
          </cell>
          <cell r="DO259" t="b">
            <v>0</v>
          </cell>
          <cell r="DP259" t="b">
            <v>0</v>
          </cell>
          <cell r="DQ259" t="b">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t="b">
            <v>0</v>
          </cell>
          <cell r="ET259">
            <v>0</v>
          </cell>
          <cell r="EU259">
            <v>0</v>
          </cell>
          <cell r="EV259">
            <v>0</v>
          </cell>
        </row>
        <row r="260">
          <cell r="A260">
            <v>304</v>
          </cell>
          <cell r="B260" t="str">
            <v>2670628020041</v>
          </cell>
          <cell r="C260" t="str">
            <v>ESTE</v>
          </cell>
          <cell r="D260" t="str">
            <v>SZASZ MIRELA</v>
          </cell>
          <cell r="E260" t="str">
            <v>SZASZ</v>
          </cell>
          <cell r="F260" t="str">
            <v>MIRELA</v>
          </cell>
          <cell r="G260" t="str">
            <v>inspector spec.</v>
          </cell>
          <cell r="H260">
            <v>0</v>
          </cell>
          <cell r="I260">
            <v>3829067</v>
          </cell>
          <cell r="J260">
            <v>3829067</v>
          </cell>
          <cell r="K260">
            <v>2552711</v>
          </cell>
          <cell r="L260">
            <v>0</v>
          </cell>
          <cell r="M260">
            <v>0</v>
          </cell>
          <cell r="N260">
            <v>0</v>
          </cell>
          <cell r="O260">
            <v>0</v>
          </cell>
          <cell r="P260">
            <v>0</v>
          </cell>
          <cell r="Q260">
            <v>144</v>
          </cell>
          <cell r="R260">
            <v>96</v>
          </cell>
          <cell r="S260">
            <v>0</v>
          </cell>
          <cell r="T260">
            <v>0</v>
          </cell>
          <cell r="U260">
            <v>0</v>
          </cell>
          <cell r="V260">
            <v>0</v>
          </cell>
          <cell r="W260">
            <v>0</v>
          </cell>
          <cell r="X260">
            <v>0</v>
          </cell>
          <cell r="Y260">
            <v>0</v>
          </cell>
          <cell r="Z260">
            <v>15</v>
          </cell>
          <cell r="AA260">
            <v>382907</v>
          </cell>
          <cell r="AB260">
            <v>574360</v>
          </cell>
          <cell r="AC260">
            <v>10</v>
          </cell>
          <cell r="AD260">
            <v>255271</v>
          </cell>
          <cell r="AE260">
            <v>382907</v>
          </cell>
          <cell r="AF260">
            <v>0</v>
          </cell>
          <cell r="AG260">
            <v>0</v>
          </cell>
          <cell r="AH260">
            <v>0</v>
          </cell>
          <cell r="AI260">
            <v>48</v>
          </cell>
          <cell r="AJ260">
            <v>1467809</v>
          </cell>
          <cell r="AK260">
            <v>0</v>
          </cell>
          <cell r="AL260">
            <v>3051020</v>
          </cell>
          <cell r="AM260">
            <v>0</v>
          </cell>
          <cell r="AN260">
            <v>0</v>
          </cell>
          <cell r="AO260" t="b">
            <v>0</v>
          </cell>
          <cell r="AP260">
            <v>0</v>
          </cell>
          <cell r="AQ260">
            <v>0</v>
          </cell>
          <cell r="AR260">
            <v>3500000</v>
          </cell>
          <cell r="AS260">
            <v>0</v>
          </cell>
          <cell r="AT260">
            <v>0</v>
          </cell>
          <cell r="AU260">
            <v>239317</v>
          </cell>
          <cell r="AV260">
            <v>38291</v>
          </cell>
          <cell r="AW260">
            <v>11209718</v>
          </cell>
          <cell r="AX260">
            <v>784680</v>
          </cell>
          <cell r="AY260">
            <v>0</v>
          </cell>
          <cell r="AZ260">
            <v>138900</v>
          </cell>
          <cell r="BA260">
            <v>10008530</v>
          </cell>
          <cell r="BB260">
            <v>926000</v>
          </cell>
          <cell r="BC260">
            <v>1</v>
          </cell>
          <cell r="BD260">
            <v>0</v>
          </cell>
          <cell r="BE260">
            <v>926000</v>
          </cell>
          <cell r="BF260">
            <v>9082530</v>
          </cell>
          <cell r="BG260">
            <v>2853952</v>
          </cell>
          <cell r="BH260">
            <v>7293478</v>
          </cell>
          <cell r="BI260">
            <v>0</v>
          </cell>
          <cell r="BJ260">
            <v>0</v>
          </cell>
          <cell r="BK260">
            <v>0</v>
          </cell>
          <cell r="BL260">
            <v>0</v>
          </cell>
          <cell r="BM260">
            <v>7255187</v>
          </cell>
          <cell r="BN260" t="b">
            <v>1</v>
          </cell>
          <cell r="BO260">
            <v>38291</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F260">
            <v>0</v>
          </cell>
          <cell r="CG260">
            <v>0</v>
          </cell>
          <cell r="CH260" t="str">
            <v>DECEMBRIE</v>
          </cell>
          <cell r="CI260" t="str">
            <v>IA</v>
          </cell>
          <cell r="CJ260">
            <v>0</v>
          </cell>
          <cell r="CK260" t="b">
            <v>0</v>
          </cell>
          <cell r="CL260">
            <v>0</v>
          </cell>
          <cell r="CM260">
            <v>0</v>
          </cell>
          <cell r="CN260">
            <v>0</v>
          </cell>
          <cell r="CO260">
            <v>0</v>
          </cell>
          <cell r="CP260" t="str">
            <v>N</v>
          </cell>
          <cell r="CQ260" t="str">
            <v>N</v>
          </cell>
          <cell r="CR260" t="b">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t="b">
            <v>0</v>
          </cell>
          <cell r="DO260" t="b">
            <v>0</v>
          </cell>
          <cell r="DP260" t="b">
            <v>0</v>
          </cell>
          <cell r="DQ260" t="b">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t="b">
            <v>0</v>
          </cell>
          <cell r="ET260">
            <v>0</v>
          </cell>
          <cell r="EU260">
            <v>0</v>
          </cell>
          <cell r="EV260">
            <v>0</v>
          </cell>
        </row>
        <row r="261">
          <cell r="A261">
            <v>305</v>
          </cell>
          <cell r="B261" t="str">
            <v>2670922020142</v>
          </cell>
          <cell r="C261" t="str">
            <v>ESTE</v>
          </cell>
          <cell r="D261" t="str">
            <v>BALAZS CARMEN</v>
          </cell>
          <cell r="E261" t="str">
            <v>BALAZS</v>
          </cell>
          <cell r="F261" t="str">
            <v>CARMEN-DANIELA</v>
          </cell>
          <cell r="G261" t="str">
            <v>inspector spec.</v>
          </cell>
          <cell r="H261">
            <v>0</v>
          </cell>
          <cell r="I261">
            <v>1903638</v>
          </cell>
          <cell r="J261">
            <v>1903638</v>
          </cell>
          <cell r="K261">
            <v>0</v>
          </cell>
          <cell r="L261">
            <v>0</v>
          </cell>
          <cell r="M261">
            <v>0</v>
          </cell>
          <cell r="N261">
            <v>0</v>
          </cell>
          <cell r="O261">
            <v>0</v>
          </cell>
          <cell r="P261">
            <v>0</v>
          </cell>
          <cell r="Q261">
            <v>144</v>
          </cell>
          <cell r="R261">
            <v>0</v>
          </cell>
          <cell r="S261">
            <v>0</v>
          </cell>
          <cell r="T261">
            <v>0</v>
          </cell>
          <cell r="U261">
            <v>0</v>
          </cell>
          <cell r="V261">
            <v>0</v>
          </cell>
          <cell r="W261">
            <v>0</v>
          </cell>
          <cell r="X261">
            <v>0</v>
          </cell>
          <cell r="Y261">
            <v>0</v>
          </cell>
          <cell r="Z261">
            <v>10</v>
          </cell>
          <cell r="AA261">
            <v>0</v>
          </cell>
          <cell r="AB261">
            <v>190364</v>
          </cell>
          <cell r="AC261">
            <v>10</v>
          </cell>
          <cell r="AD261">
            <v>0</v>
          </cell>
          <cell r="AE261">
            <v>190364</v>
          </cell>
          <cell r="AF261">
            <v>0</v>
          </cell>
          <cell r="AG261">
            <v>0</v>
          </cell>
          <cell r="AH261">
            <v>0</v>
          </cell>
          <cell r="AI261">
            <v>0</v>
          </cell>
          <cell r="AJ261">
            <v>0</v>
          </cell>
          <cell r="AK261">
            <v>1941711</v>
          </cell>
          <cell r="AL261">
            <v>0</v>
          </cell>
          <cell r="AM261">
            <v>0</v>
          </cell>
          <cell r="AN261">
            <v>0</v>
          </cell>
          <cell r="AO261" t="b">
            <v>0</v>
          </cell>
          <cell r="AP261">
            <v>0</v>
          </cell>
          <cell r="AQ261">
            <v>0</v>
          </cell>
          <cell r="AR261">
            <v>0</v>
          </cell>
          <cell r="AS261">
            <v>0</v>
          </cell>
          <cell r="AT261">
            <v>0</v>
          </cell>
          <cell r="AU261">
            <v>114218</v>
          </cell>
          <cell r="AV261">
            <v>19036</v>
          </cell>
          <cell r="AW261">
            <v>1941711</v>
          </cell>
          <cell r="AX261">
            <v>135920</v>
          </cell>
          <cell r="AY261">
            <v>0</v>
          </cell>
          <cell r="AZ261">
            <v>138900</v>
          </cell>
          <cell r="BA261">
            <v>1533637</v>
          </cell>
          <cell r="BB261">
            <v>926000</v>
          </cell>
          <cell r="BC261">
            <v>1</v>
          </cell>
          <cell r="BD261">
            <v>0</v>
          </cell>
          <cell r="BE261">
            <v>926000</v>
          </cell>
          <cell r="BF261">
            <v>607637</v>
          </cell>
          <cell r="BG261">
            <v>109375</v>
          </cell>
          <cell r="BH261">
            <v>1563162</v>
          </cell>
          <cell r="BI261">
            <v>0</v>
          </cell>
          <cell r="BJ261">
            <v>0</v>
          </cell>
          <cell r="BK261">
            <v>450000</v>
          </cell>
          <cell r="BL261">
            <v>0</v>
          </cell>
          <cell r="BM261">
            <v>1113162</v>
          </cell>
          <cell r="BN261" t="b">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F261">
            <v>0</v>
          </cell>
          <cell r="CG261">
            <v>0</v>
          </cell>
          <cell r="CH261" t="str">
            <v>DECEMBRIE</v>
          </cell>
          <cell r="CI261" t="str">
            <v>I</v>
          </cell>
          <cell r="CJ261">
            <v>0</v>
          </cell>
          <cell r="CK261" t="b">
            <v>0</v>
          </cell>
          <cell r="CL261">
            <v>0</v>
          </cell>
          <cell r="CM261">
            <v>0</v>
          </cell>
          <cell r="CN261">
            <v>0</v>
          </cell>
          <cell r="CO261">
            <v>0</v>
          </cell>
          <cell r="CP261" t="str">
            <v>N</v>
          </cell>
          <cell r="CQ261" t="str">
            <v>N</v>
          </cell>
          <cell r="CR261" t="b">
            <v>0</v>
          </cell>
          <cell r="CS261">
            <v>85</v>
          </cell>
          <cell r="CT261">
            <v>0</v>
          </cell>
          <cell r="CU261">
            <v>144</v>
          </cell>
          <cell r="CV261">
            <v>0</v>
          </cell>
          <cell r="CW261">
            <v>144</v>
          </cell>
          <cell r="CX261">
            <v>0</v>
          </cell>
          <cell r="CY261">
            <v>0</v>
          </cell>
          <cell r="CZ261">
            <v>1941711</v>
          </cell>
          <cell r="DA261">
            <v>144</v>
          </cell>
          <cell r="DB261">
            <v>0</v>
          </cell>
          <cell r="DC261">
            <v>144</v>
          </cell>
          <cell r="DD261">
            <v>0</v>
          </cell>
          <cell r="DE261">
            <v>1941711</v>
          </cell>
          <cell r="DF261">
            <v>1941711</v>
          </cell>
          <cell r="DG261">
            <v>0</v>
          </cell>
          <cell r="DH261">
            <v>0</v>
          </cell>
          <cell r="DI261">
            <v>0</v>
          </cell>
          <cell r="DJ261">
            <v>0</v>
          </cell>
          <cell r="DK261">
            <v>0</v>
          </cell>
          <cell r="DL261">
            <v>0</v>
          </cell>
          <cell r="DM261">
            <v>0</v>
          </cell>
          <cell r="DN261" t="b">
            <v>0</v>
          </cell>
          <cell r="DO261" t="b">
            <v>0</v>
          </cell>
          <cell r="DP261" t="b">
            <v>0</v>
          </cell>
          <cell r="DQ261" t="b">
            <v>1</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t="b">
            <v>0</v>
          </cell>
          <cell r="ET261">
            <v>0</v>
          </cell>
          <cell r="EU261">
            <v>0</v>
          </cell>
          <cell r="EV261">
            <v>0</v>
          </cell>
        </row>
        <row r="262">
          <cell r="A262">
            <v>309</v>
          </cell>
          <cell r="B262" t="str">
            <v>1480606020022</v>
          </cell>
          <cell r="C262" t="str">
            <v>ESTE</v>
          </cell>
          <cell r="D262" t="str">
            <v>DRAGAN TRAIAN</v>
          </cell>
          <cell r="E262" t="str">
            <v>DRAGAN</v>
          </cell>
          <cell r="F262" t="str">
            <v>TRAIAN</v>
          </cell>
          <cell r="G262" t="str">
            <v>inspector</v>
          </cell>
          <cell r="H262">
            <v>0</v>
          </cell>
          <cell r="I262">
            <v>2447933</v>
          </cell>
          <cell r="J262">
            <v>2447933</v>
          </cell>
          <cell r="K262">
            <v>1767952</v>
          </cell>
          <cell r="L262">
            <v>0</v>
          </cell>
          <cell r="M262">
            <v>0</v>
          </cell>
          <cell r="N262">
            <v>0</v>
          </cell>
          <cell r="O262">
            <v>0</v>
          </cell>
          <cell r="P262">
            <v>0</v>
          </cell>
          <cell r="Q262">
            <v>144</v>
          </cell>
          <cell r="R262">
            <v>104</v>
          </cell>
          <cell r="S262">
            <v>0</v>
          </cell>
          <cell r="T262">
            <v>0</v>
          </cell>
          <cell r="U262">
            <v>14</v>
          </cell>
          <cell r="V262">
            <v>475987</v>
          </cell>
          <cell r="W262">
            <v>475987</v>
          </cell>
          <cell r="X262">
            <v>0</v>
          </cell>
          <cell r="Y262">
            <v>0</v>
          </cell>
          <cell r="Z262">
            <v>25</v>
          </cell>
          <cell r="AA262">
            <v>441988</v>
          </cell>
          <cell r="AB262">
            <v>611983</v>
          </cell>
          <cell r="AC262">
            <v>10</v>
          </cell>
          <cell r="AD262">
            <v>176795</v>
          </cell>
          <cell r="AE262">
            <v>244793</v>
          </cell>
          <cell r="AF262">
            <v>0</v>
          </cell>
          <cell r="AG262">
            <v>0</v>
          </cell>
          <cell r="AH262">
            <v>0</v>
          </cell>
          <cell r="AI262">
            <v>40</v>
          </cell>
          <cell r="AJ262">
            <v>849977</v>
          </cell>
          <cell r="AK262">
            <v>0</v>
          </cell>
          <cell r="AL262">
            <v>2000771</v>
          </cell>
          <cell r="AM262">
            <v>0</v>
          </cell>
          <cell r="AN262">
            <v>0</v>
          </cell>
          <cell r="AO262" t="b">
            <v>0</v>
          </cell>
          <cell r="AP262">
            <v>0</v>
          </cell>
          <cell r="AQ262">
            <v>0</v>
          </cell>
          <cell r="AR262">
            <v>3500000</v>
          </cell>
          <cell r="AS262">
            <v>0</v>
          </cell>
          <cell r="AT262">
            <v>0</v>
          </cell>
          <cell r="AU262">
            <v>165235</v>
          </cell>
          <cell r="AV262">
            <v>24479</v>
          </cell>
          <cell r="AW262">
            <v>9213470</v>
          </cell>
          <cell r="AX262">
            <v>644943</v>
          </cell>
          <cell r="AY262">
            <v>0</v>
          </cell>
          <cell r="AZ262">
            <v>138900</v>
          </cell>
          <cell r="BA262">
            <v>8239913</v>
          </cell>
          <cell r="BB262">
            <v>926000</v>
          </cell>
          <cell r="BC262">
            <v>1</v>
          </cell>
          <cell r="BD262">
            <v>0</v>
          </cell>
          <cell r="BE262">
            <v>926000</v>
          </cell>
          <cell r="BF262">
            <v>7313913</v>
          </cell>
          <cell r="BG262">
            <v>2146505</v>
          </cell>
          <cell r="BH262">
            <v>6232308</v>
          </cell>
          <cell r="BI262">
            <v>0</v>
          </cell>
          <cell r="BJ262">
            <v>0</v>
          </cell>
          <cell r="BK262">
            <v>0</v>
          </cell>
          <cell r="BL262">
            <v>0</v>
          </cell>
          <cell r="BM262">
            <v>6232308</v>
          </cell>
          <cell r="BN262" t="b">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F262">
            <v>0</v>
          </cell>
          <cell r="CG262">
            <v>0</v>
          </cell>
          <cell r="CH262" t="str">
            <v>DECEMBRIE</v>
          </cell>
          <cell r="CI262" t="str">
            <v>IA</v>
          </cell>
          <cell r="CJ262">
            <v>0</v>
          </cell>
          <cell r="CK262" t="b">
            <v>0</v>
          </cell>
          <cell r="CL262">
            <v>0</v>
          </cell>
          <cell r="CM262">
            <v>0</v>
          </cell>
          <cell r="CN262">
            <v>0</v>
          </cell>
          <cell r="CO262">
            <v>0</v>
          </cell>
          <cell r="CP262" t="str">
            <v>N</v>
          </cell>
          <cell r="CQ262" t="str">
            <v>N</v>
          </cell>
          <cell r="CR262" t="b">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t="b">
            <v>0</v>
          </cell>
          <cell r="DO262" t="b">
            <v>0</v>
          </cell>
          <cell r="DP262" t="b">
            <v>0</v>
          </cell>
          <cell r="DQ262" t="b">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t="b">
            <v>0</v>
          </cell>
          <cell r="ET262">
            <v>0</v>
          </cell>
          <cell r="EU262">
            <v>0</v>
          </cell>
          <cell r="EV262">
            <v>0</v>
          </cell>
        </row>
        <row r="263">
          <cell r="A263">
            <v>311</v>
          </cell>
          <cell r="B263" t="str">
            <v>2511101020057</v>
          </cell>
          <cell r="C263" t="str">
            <v>ESTE</v>
          </cell>
          <cell r="D263" t="str">
            <v>SOIMA MARIA</v>
          </cell>
          <cell r="E263" t="str">
            <v>SOIMA</v>
          </cell>
          <cell r="F263" t="str">
            <v>MARIA</v>
          </cell>
          <cell r="G263" t="str">
            <v>inspector</v>
          </cell>
          <cell r="H263">
            <v>0</v>
          </cell>
          <cell r="I263">
            <v>2330800</v>
          </cell>
          <cell r="J263">
            <v>2330800</v>
          </cell>
          <cell r="K263">
            <v>0</v>
          </cell>
          <cell r="L263">
            <v>0</v>
          </cell>
          <cell r="M263">
            <v>0</v>
          </cell>
          <cell r="N263">
            <v>0</v>
          </cell>
          <cell r="O263">
            <v>0</v>
          </cell>
          <cell r="P263">
            <v>0</v>
          </cell>
          <cell r="Q263">
            <v>144</v>
          </cell>
          <cell r="R263">
            <v>0</v>
          </cell>
          <cell r="S263">
            <v>0</v>
          </cell>
          <cell r="T263">
            <v>0</v>
          </cell>
          <cell r="U263">
            <v>0</v>
          </cell>
          <cell r="V263">
            <v>0</v>
          </cell>
          <cell r="W263">
            <v>0</v>
          </cell>
          <cell r="X263">
            <v>0</v>
          </cell>
          <cell r="Y263">
            <v>0</v>
          </cell>
          <cell r="Z263">
            <v>25</v>
          </cell>
          <cell r="AA263">
            <v>0</v>
          </cell>
          <cell r="AB263">
            <v>582700</v>
          </cell>
          <cell r="AC263">
            <v>10</v>
          </cell>
          <cell r="AD263">
            <v>0</v>
          </cell>
          <cell r="AE263">
            <v>233080</v>
          </cell>
          <cell r="AF263">
            <v>15</v>
          </cell>
          <cell r="AG263">
            <v>0</v>
          </cell>
          <cell r="AH263">
            <v>349620</v>
          </cell>
          <cell r="AI263">
            <v>16</v>
          </cell>
          <cell r="AJ263">
            <v>323722</v>
          </cell>
          <cell r="AK263">
            <v>2393926</v>
          </cell>
          <cell r="AL263">
            <v>1511626</v>
          </cell>
          <cell r="AM263">
            <v>0</v>
          </cell>
          <cell r="AN263">
            <v>0</v>
          </cell>
          <cell r="AO263" t="b">
            <v>0</v>
          </cell>
          <cell r="AP263">
            <v>0</v>
          </cell>
          <cell r="AQ263">
            <v>0</v>
          </cell>
          <cell r="AR263">
            <v>3500000</v>
          </cell>
          <cell r="AS263">
            <v>0</v>
          </cell>
          <cell r="AT263">
            <v>0</v>
          </cell>
          <cell r="AU263">
            <v>174810</v>
          </cell>
          <cell r="AV263">
            <v>23308</v>
          </cell>
          <cell r="AW263">
            <v>7729274</v>
          </cell>
          <cell r="AX263">
            <v>373474</v>
          </cell>
          <cell r="AY263">
            <v>0</v>
          </cell>
          <cell r="AZ263">
            <v>138900</v>
          </cell>
          <cell r="BA263">
            <v>7018782</v>
          </cell>
          <cell r="BB263">
            <v>926000</v>
          </cell>
          <cell r="BC263">
            <v>1</v>
          </cell>
          <cell r="BD263">
            <v>0</v>
          </cell>
          <cell r="BE263">
            <v>926000</v>
          </cell>
          <cell r="BF263">
            <v>6092782</v>
          </cell>
          <cell r="BG263">
            <v>1658053</v>
          </cell>
          <cell r="BH263">
            <v>5499629</v>
          </cell>
          <cell r="BI263">
            <v>0</v>
          </cell>
          <cell r="BJ263">
            <v>0</v>
          </cell>
          <cell r="BK263">
            <v>0</v>
          </cell>
          <cell r="BL263">
            <v>0</v>
          </cell>
          <cell r="BM263">
            <v>5476321</v>
          </cell>
          <cell r="BN263" t="b">
            <v>1</v>
          </cell>
          <cell r="BO263">
            <v>23308</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F263">
            <v>0</v>
          </cell>
          <cell r="CG263">
            <v>0</v>
          </cell>
          <cell r="CH263" t="str">
            <v>DECEMBRIE</v>
          </cell>
          <cell r="CI263" t="str">
            <v>I</v>
          </cell>
          <cell r="CJ263">
            <v>0</v>
          </cell>
          <cell r="CK263" t="b">
            <v>0</v>
          </cell>
          <cell r="CL263">
            <v>0</v>
          </cell>
          <cell r="CM263">
            <v>0</v>
          </cell>
          <cell r="CN263">
            <v>0</v>
          </cell>
          <cell r="CO263">
            <v>0</v>
          </cell>
          <cell r="CP263" t="str">
            <v>N</v>
          </cell>
          <cell r="CQ263" t="str">
            <v>N</v>
          </cell>
          <cell r="CR263" t="b">
            <v>0</v>
          </cell>
          <cell r="CS263">
            <v>85</v>
          </cell>
          <cell r="CT263">
            <v>0</v>
          </cell>
          <cell r="CU263">
            <v>128</v>
          </cell>
          <cell r="CV263">
            <v>80</v>
          </cell>
          <cell r="CW263">
            <v>48</v>
          </cell>
          <cell r="CX263">
            <v>24</v>
          </cell>
          <cell r="CY263">
            <v>1403336</v>
          </cell>
          <cell r="CZ263">
            <v>990590</v>
          </cell>
          <cell r="DA263">
            <v>128</v>
          </cell>
          <cell r="DB263">
            <v>80</v>
          </cell>
          <cell r="DC263">
            <v>48</v>
          </cell>
          <cell r="DD263">
            <v>1403336</v>
          </cell>
          <cell r="DE263">
            <v>990590</v>
          </cell>
          <cell r="DF263">
            <v>2393926</v>
          </cell>
          <cell r="DG263">
            <v>0</v>
          </cell>
          <cell r="DH263">
            <v>0</v>
          </cell>
          <cell r="DI263">
            <v>0</v>
          </cell>
          <cell r="DJ263">
            <v>0</v>
          </cell>
          <cell r="DK263">
            <v>0</v>
          </cell>
          <cell r="DL263">
            <v>0</v>
          </cell>
          <cell r="DM263">
            <v>0</v>
          </cell>
          <cell r="DN263" t="b">
            <v>0</v>
          </cell>
          <cell r="DO263" t="b">
            <v>0</v>
          </cell>
          <cell r="DP263" t="b">
            <v>0</v>
          </cell>
          <cell r="DQ263" t="b">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t="b">
            <v>0</v>
          </cell>
          <cell r="ET263">
            <v>0</v>
          </cell>
          <cell r="EU263">
            <v>0</v>
          </cell>
          <cell r="EV263">
            <v>0</v>
          </cell>
        </row>
        <row r="264">
          <cell r="A264">
            <v>301</v>
          </cell>
          <cell r="B264" t="str">
            <v>1460428400336</v>
          </cell>
          <cell r="C264" t="str">
            <v>ESTE</v>
          </cell>
          <cell r="D264" t="str">
            <v>PETRESCU DUMITRU</v>
          </cell>
          <cell r="E264" t="str">
            <v>PETRESCU</v>
          </cell>
          <cell r="F264" t="str">
            <v>DUMITRU</v>
          </cell>
          <cell r="G264" t="str">
            <v>inspector spec.</v>
          </cell>
          <cell r="H264">
            <v>0</v>
          </cell>
          <cell r="I264">
            <v>3829067</v>
          </cell>
          <cell r="J264">
            <v>4403427</v>
          </cell>
          <cell r="K264">
            <v>2446348</v>
          </cell>
          <cell r="L264">
            <v>0</v>
          </cell>
          <cell r="M264">
            <v>0</v>
          </cell>
          <cell r="N264">
            <v>574360</v>
          </cell>
          <cell r="O264">
            <v>15</v>
          </cell>
          <cell r="P264">
            <v>319089</v>
          </cell>
          <cell r="Q264">
            <v>144</v>
          </cell>
          <cell r="R264">
            <v>80</v>
          </cell>
          <cell r="S264">
            <v>0</v>
          </cell>
          <cell r="T264">
            <v>0</v>
          </cell>
          <cell r="U264">
            <v>0</v>
          </cell>
          <cell r="V264">
            <v>0</v>
          </cell>
          <cell r="W264">
            <v>0</v>
          </cell>
          <cell r="X264">
            <v>0</v>
          </cell>
          <cell r="Y264">
            <v>0</v>
          </cell>
          <cell r="Z264">
            <v>25</v>
          </cell>
          <cell r="AA264">
            <v>611587</v>
          </cell>
          <cell r="AB264">
            <v>1100857</v>
          </cell>
          <cell r="AC264">
            <v>0</v>
          </cell>
          <cell r="AD264">
            <v>0</v>
          </cell>
          <cell r="AE264">
            <v>0</v>
          </cell>
          <cell r="AF264">
            <v>0</v>
          </cell>
          <cell r="AG264">
            <v>0</v>
          </cell>
          <cell r="AH264">
            <v>0</v>
          </cell>
          <cell r="AI264">
            <v>64</v>
          </cell>
          <cell r="AJ264">
            <v>2446348</v>
          </cell>
          <cell r="AK264">
            <v>0</v>
          </cell>
          <cell r="AL264">
            <v>3721998</v>
          </cell>
          <cell r="AM264">
            <v>0</v>
          </cell>
          <cell r="AN264">
            <v>0</v>
          </cell>
          <cell r="AO264" t="b">
            <v>0</v>
          </cell>
          <cell r="AP264">
            <v>0</v>
          </cell>
          <cell r="AQ264">
            <v>0</v>
          </cell>
          <cell r="AR264">
            <v>3500000</v>
          </cell>
          <cell r="AS264">
            <v>0</v>
          </cell>
          <cell r="AT264">
            <v>0</v>
          </cell>
          <cell r="AU264">
            <v>275214</v>
          </cell>
          <cell r="AV264">
            <v>44034</v>
          </cell>
          <cell r="AW264">
            <v>12726281</v>
          </cell>
          <cell r="AX264">
            <v>890840</v>
          </cell>
          <cell r="AY264">
            <v>0</v>
          </cell>
          <cell r="AZ264">
            <v>138900</v>
          </cell>
          <cell r="BA264">
            <v>11377293</v>
          </cell>
          <cell r="BB264">
            <v>926000</v>
          </cell>
          <cell r="BC264">
            <v>1</v>
          </cell>
          <cell r="BD264">
            <v>0</v>
          </cell>
          <cell r="BE264">
            <v>926000</v>
          </cell>
          <cell r="BF264">
            <v>10451293</v>
          </cell>
          <cell r="BG264">
            <v>3401457</v>
          </cell>
          <cell r="BH264">
            <v>8114736</v>
          </cell>
          <cell r="BI264">
            <v>0</v>
          </cell>
          <cell r="BJ264">
            <v>0</v>
          </cell>
          <cell r="BK264">
            <v>0</v>
          </cell>
          <cell r="BL264">
            <v>0</v>
          </cell>
          <cell r="BM264">
            <v>8076445</v>
          </cell>
          <cell r="BN264" t="b">
            <v>1</v>
          </cell>
          <cell r="BO264">
            <v>38291</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F264">
            <v>0</v>
          </cell>
          <cell r="CG264">
            <v>0</v>
          </cell>
          <cell r="CH264" t="str">
            <v>DECEMBRIE</v>
          </cell>
          <cell r="CI264" t="str">
            <v>IA</v>
          </cell>
          <cell r="CJ264">
            <v>0</v>
          </cell>
          <cell r="CK264" t="b">
            <v>0</v>
          </cell>
          <cell r="CL264">
            <v>0</v>
          </cell>
          <cell r="CM264">
            <v>0</v>
          </cell>
          <cell r="CN264">
            <v>0</v>
          </cell>
          <cell r="CO264">
            <v>0</v>
          </cell>
          <cell r="CP264" t="str">
            <v>N</v>
          </cell>
          <cell r="CQ264" t="str">
            <v>N</v>
          </cell>
          <cell r="CR264" t="b">
            <v>0</v>
          </cell>
          <cell r="CS264">
            <v>0</v>
          </cell>
          <cell r="CT264">
            <v>0</v>
          </cell>
          <cell r="CU264">
            <v>0</v>
          </cell>
          <cell r="CV264">
            <v>0</v>
          </cell>
          <cell r="CW264">
            <v>0</v>
          </cell>
          <cell r="CX264">
            <v>0</v>
          </cell>
          <cell r="CY264">
            <v>0</v>
          </cell>
          <cell r="CZ264">
            <v>0</v>
          </cell>
          <cell r="DA264">
            <v>0</v>
          </cell>
          <cell r="DB264">
            <v>0</v>
          </cell>
          <cell r="DC264">
            <v>0</v>
          </cell>
          <cell r="DD264">
            <v>0</v>
          </cell>
          <cell r="DE264">
            <v>0</v>
          </cell>
          <cell r="DF264">
            <v>0</v>
          </cell>
          <cell r="DG264">
            <v>0</v>
          </cell>
          <cell r="DH264">
            <v>0</v>
          </cell>
          <cell r="DI264">
            <v>0</v>
          </cell>
          <cell r="DJ264">
            <v>0</v>
          </cell>
          <cell r="DK264">
            <v>0</v>
          </cell>
          <cell r="DL264">
            <v>0</v>
          </cell>
          <cell r="DM264">
            <v>0</v>
          </cell>
          <cell r="DN264" t="b">
            <v>0</v>
          </cell>
          <cell r="DO264" t="b">
            <v>0</v>
          </cell>
          <cell r="DP264" t="b">
            <v>0</v>
          </cell>
          <cell r="DQ264" t="b">
            <v>0</v>
          </cell>
          <cell r="DR264">
            <v>0</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t="b">
            <v>0</v>
          </cell>
          <cell r="ET264">
            <v>0</v>
          </cell>
          <cell r="EU264">
            <v>0</v>
          </cell>
          <cell r="EV264">
            <v>0</v>
          </cell>
        </row>
        <row r="265">
          <cell r="A265">
            <v>105</v>
          </cell>
          <cell r="B265" t="str">
            <v>2720528020019</v>
          </cell>
          <cell r="C265" t="str">
            <v>ESTE</v>
          </cell>
          <cell r="D265" t="str">
            <v>AVRAMUTI AURELIA-SIMONA</v>
          </cell>
          <cell r="E265" t="str">
            <v>AVRAMUTI</v>
          </cell>
          <cell r="F265" t="str">
            <v>AURELIA-SIMONA</v>
          </cell>
          <cell r="G265" t="str">
            <v>consilier jurid</v>
          </cell>
          <cell r="H265">
            <v>0</v>
          </cell>
          <cell r="I265">
            <v>3841667</v>
          </cell>
          <cell r="J265">
            <v>3841667</v>
          </cell>
          <cell r="K265">
            <v>3841667</v>
          </cell>
          <cell r="L265">
            <v>0</v>
          </cell>
          <cell r="M265">
            <v>0</v>
          </cell>
          <cell r="N265">
            <v>0</v>
          </cell>
          <cell r="O265">
            <v>0</v>
          </cell>
          <cell r="P265">
            <v>0</v>
          </cell>
          <cell r="Q265">
            <v>144</v>
          </cell>
          <cell r="R265">
            <v>144</v>
          </cell>
          <cell r="S265">
            <v>0</v>
          </cell>
          <cell r="T265">
            <v>0</v>
          </cell>
          <cell r="U265">
            <v>0</v>
          </cell>
          <cell r="V265">
            <v>0</v>
          </cell>
          <cell r="W265">
            <v>0</v>
          </cell>
          <cell r="X265">
            <v>0</v>
          </cell>
          <cell r="Y265">
            <v>0</v>
          </cell>
          <cell r="Z265">
            <v>10</v>
          </cell>
          <cell r="AA265">
            <v>384167</v>
          </cell>
          <cell r="AB265">
            <v>384167</v>
          </cell>
          <cell r="AC265">
            <v>0</v>
          </cell>
          <cell r="AD265">
            <v>0</v>
          </cell>
          <cell r="AE265">
            <v>0</v>
          </cell>
          <cell r="AF265">
            <v>0</v>
          </cell>
          <cell r="AG265">
            <v>0</v>
          </cell>
          <cell r="AH265">
            <v>0</v>
          </cell>
          <cell r="AI265">
            <v>0</v>
          </cell>
          <cell r="AJ265">
            <v>0</v>
          </cell>
          <cell r="AK265">
            <v>0</v>
          </cell>
          <cell r="AL265">
            <v>3182435</v>
          </cell>
          <cell r="AM265">
            <v>0</v>
          </cell>
          <cell r="AN265">
            <v>0</v>
          </cell>
          <cell r="AO265" t="b">
            <v>0</v>
          </cell>
          <cell r="AP265">
            <v>0</v>
          </cell>
          <cell r="AQ265">
            <v>0</v>
          </cell>
          <cell r="AR265">
            <v>3500000</v>
          </cell>
          <cell r="AS265">
            <v>0</v>
          </cell>
          <cell r="AT265">
            <v>0</v>
          </cell>
          <cell r="AU265">
            <v>211292</v>
          </cell>
          <cell r="AV265">
            <v>38417</v>
          </cell>
          <cell r="AW265">
            <v>10908269</v>
          </cell>
          <cell r="AX265">
            <v>763579</v>
          </cell>
          <cell r="AY265">
            <v>0</v>
          </cell>
          <cell r="AZ265">
            <v>138900</v>
          </cell>
          <cell r="BA265">
            <v>9756081</v>
          </cell>
          <cell r="BB265">
            <v>926000</v>
          </cell>
          <cell r="BC265">
            <v>1</v>
          </cell>
          <cell r="BD265">
            <v>0</v>
          </cell>
          <cell r="BE265">
            <v>926000</v>
          </cell>
          <cell r="BF265">
            <v>8830081</v>
          </cell>
          <cell r="BG265">
            <v>2752972</v>
          </cell>
          <cell r="BH265">
            <v>7142009</v>
          </cell>
          <cell r="BI265">
            <v>0</v>
          </cell>
          <cell r="BJ265">
            <v>0</v>
          </cell>
          <cell r="BK265">
            <v>0</v>
          </cell>
          <cell r="BL265">
            <v>0</v>
          </cell>
          <cell r="BM265">
            <v>7103592</v>
          </cell>
          <cell r="BN265" t="b">
            <v>1</v>
          </cell>
          <cell r="BO265">
            <v>38417</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F265">
            <v>0</v>
          </cell>
          <cell r="CG265">
            <v>0</v>
          </cell>
          <cell r="CH265" t="str">
            <v>DECEMBRIE</v>
          </cell>
          <cell r="CI265" t="str">
            <v>I</v>
          </cell>
          <cell r="CJ265">
            <v>0</v>
          </cell>
          <cell r="CK265" t="b">
            <v>0</v>
          </cell>
          <cell r="CL265">
            <v>0</v>
          </cell>
          <cell r="CM265">
            <v>0</v>
          </cell>
          <cell r="CN265">
            <v>0</v>
          </cell>
          <cell r="CO265">
            <v>0</v>
          </cell>
          <cell r="CP265" t="str">
            <v>N</v>
          </cell>
          <cell r="CQ265" t="str">
            <v>N</v>
          </cell>
          <cell r="CR265" t="b">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t="b">
            <v>0</v>
          </cell>
          <cell r="DO265" t="b">
            <v>0</v>
          </cell>
          <cell r="DP265" t="b">
            <v>0</v>
          </cell>
          <cell r="DQ265" t="b">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t="b">
            <v>0</v>
          </cell>
          <cell r="ET265">
            <v>0</v>
          </cell>
          <cell r="EU265">
            <v>0</v>
          </cell>
          <cell r="EV265">
            <v>0</v>
          </cell>
        </row>
        <row r="266">
          <cell r="A266">
            <v>313</v>
          </cell>
          <cell r="B266" t="str">
            <v>2681030020050</v>
          </cell>
          <cell r="C266" t="str">
            <v>ESTE</v>
          </cell>
          <cell r="D266" t="str">
            <v>MANG DANIELA</v>
          </cell>
          <cell r="E266" t="str">
            <v>MANG</v>
          </cell>
          <cell r="F266" t="str">
            <v>DANIELA</v>
          </cell>
          <cell r="G266" t="str">
            <v>referent</v>
          </cell>
          <cell r="H266">
            <v>0</v>
          </cell>
          <cell r="I266">
            <v>2330800</v>
          </cell>
          <cell r="J266">
            <v>2330800</v>
          </cell>
          <cell r="K266">
            <v>2330800</v>
          </cell>
          <cell r="L266">
            <v>0</v>
          </cell>
          <cell r="M266">
            <v>0</v>
          </cell>
          <cell r="N266">
            <v>0</v>
          </cell>
          <cell r="O266">
            <v>0</v>
          </cell>
          <cell r="P266">
            <v>0</v>
          </cell>
          <cell r="Q266">
            <v>144</v>
          </cell>
          <cell r="R266">
            <v>144</v>
          </cell>
          <cell r="S266">
            <v>0</v>
          </cell>
          <cell r="T266">
            <v>0</v>
          </cell>
          <cell r="U266">
            <v>0</v>
          </cell>
          <cell r="V266">
            <v>0</v>
          </cell>
          <cell r="W266">
            <v>0</v>
          </cell>
          <cell r="X266">
            <v>0</v>
          </cell>
          <cell r="Y266">
            <v>0</v>
          </cell>
          <cell r="Z266">
            <v>15</v>
          </cell>
          <cell r="AA266">
            <v>349620</v>
          </cell>
          <cell r="AB266">
            <v>349620</v>
          </cell>
          <cell r="AC266">
            <v>10</v>
          </cell>
          <cell r="AD266">
            <v>233080</v>
          </cell>
          <cell r="AE266">
            <v>233080</v>
          </cell>
          <cell r="AF266">
            <v>15</v>
          </cell>
          <cell r="AG266">
            <v>349620</v>
          </cell>
          <cell r="AH266">
            <v>349620</v>
          </cell>
          <cell r="AI266">
            <v>0</v>
          </cell>
          <cell r="AJ266">
            <v>0</v>
          </cell>
          <cell r="AK266">
            <v>0</v>
          </cell>
          <cell r="AL266">
            <v>1970011</v>
          </cell>
          <cell r="AM266">
            <v>0</v>
          </cell>
          <cell r="AN266">
            <v>0</v>
          </cell>
          <cell r="AO266" t="b">
            <v>0</v>
          </cell>
          <cell r="AP266">
            <v>0</v>
          </cell>
          <cell r="AQ266">
            <v>0</v>
          </cell>
          <cell r="AR266">
            <v>3500000</v>
          </cell>
          <cell r="AS266">
            <v>0</v>
          </cell>
          <cell r="AT266">
            <v>0</v>
          </cell>
          <cell r="AU266">
            <v>163156</v>
          </cell>
          <cell r="AV266">
            <v>23308</v>
          </cell>
          <cell r="AW266">
            <v>8733131</v>
          </cell>
          <cell r="AX266">
            <v>611319</v>
          </cell>
          <cell r="AY266">
            <v>0</v>
          </cell>
          <cell r="AZ266">
            <v>138900</v>
          </cell>
          <cell r="BA266">
            <v>7796448</v>
          </cell>
          <cell r="BB266">
            <v>926000</v>
          </cell>
          <cell r="BC266">
            <v>1</v>
          </cell>
          <cell r="BD266">
            <v>0</v>
          </cell>
          <cell r="BE266">
            <v>926000</v>
          </cell>
          <cell r="BF266">
            <v>6870448</v>
          </cell>
          <cell r="BG266">
            <v>1969119</v>
          </cell>
          <cell r="BH266">
            <v>5966229</v>
          </cell>
          <cell r="BI266">
            <v>0</v>
          </cell>
          <cell r="BJ266">
            <v>0</v>
          </cell>
          <cell r="BK266">
            <v>0</v>
          </cell>
          <cell r="BL266">
            <v>0</v>
          </cell>
          <cell r="BM266">
            <v>5942921</v>
          </cell>
          <cell r="BN266" t="b">
            <v>1</v>
          </cell>
          <cell r="BO266">
            <v>23308</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F266">
            <v>0</v>
          </cell>
          <cell r="CG266">
            <v>0</v>
          </cell>
          <cell r="CH266" t="str">
            <v>DECEMBRIE</v>
          </cell>
          <cell r="CI266" t="str">
            <v>I</v>
          </cell>
          <cell r="CJ266">
            <v>0</v>
          </cell>
          <cell r="CK266" t="b">
            <v>0</v>
          </cell>
          <cell r="CL266">
            <v>0</v>
          </cell>
          <cell r="CM266">
            <v>0</v>
          </cell>
          <cell r="CN266">
            <v>0</v>
          </cell>
          <cell r="CO266">
            <v>0</v>
          </cell>
          <cell r="CP266" t="str">
            <v>N</v>
          </cell>
          <cell r="CQ266" t="str">
            <v>N</v>
          </cell>
          <cell r="CR266" t="b">
            <v>0</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t="b">
            <v>0</v>
          </cell>
          <cell r="DO266" t="b">
            <v>0</v>
          </cell>
          <cell r="DP266" t="b">
            <v>0</v>
          </cell>
          <cell r="DQ266" t="b">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t="b">
            <v>0</v>
          </cell>
          <cell r="ET266">
            <v>0</v>
          </cell>
          <cell r="EU266">
            <v>0</v>
          </cell>
          <cell r="EV266">
            <v>0</v>
          </cell>
        </row>
        <row r="267">
          <cell r="A267">
            <v>315</v>
          </cell>
          <cell r="B267" t="str">
            <v>2641106020019</v>
          </cell>
          <cell r="C267" t="str">
            <v>ESTE</v>
          </cell>
          <cell r="D267" t="str">
            <v>GRAUR VIORICA</v>
          </cell>
          <cell r="E267" t="str">
            <v>GRAUR</v>
          </cell>
          <cell r="F267" t="str">
            <v>VIORICA</v>
          </cell>
          <cell r="G267" t="str">
            <v>sef birou</v>
          </cell>
          <cell r="H267">
            <v>0</v>
          </cell>
          <cell r="I267">
            <v>2773000</v>
          </cell>
          <cell r="J267">
            <v>3535575</v>
          </cell>
          <cell r="K267">
            <v>3535575</v>
          </cell>
          <cell r="L267">
            <v>762575</v>
          </cell>
          <cell r="M267">
            <v>762575</v>
          </cell>
          <cell r="N267">
            <v>0</v>
          </cell>
          <cell r="O267">
            <v>0</v>
          </cell>
          <cell r="P267">
            <v>0</v>
          </cell>
          <cell r="Q267">
            <v>144</v>
          </cell>
          <cell r="R267">
            <v>144</v>
          </cell>
          <cell r="S267">
            <v>0</v>
          </cell>
          <cell r="T267">
            <v>0</v>
          </cell>
          <cell r="U267">
            <v>0</v>
          </cell>
          <cell r="V267">
            <v>0</v>
          </cell>
          <cell r="W267">
            <v>0</v>
          </cell>
          <cell r="X267">
            <v>0</v>
          </cell>
          <cell r="Y267">
            <v>0</v>
          </cell>
          <cell r="Z267">
            <v>20</v>
          </cell>
          <cell r="AA267">
            <v>707115</v>
          </cell>
          <cell r="AB267">
            <v>707115</v>
          </cell>
          <cell r="AC267">
            <v>0</v>
          </cell>
          <cell r="AD267">
            <v>0</v>
          </cell>
          <cell r="AE267">
            <v>0</v>
          </cell>
          <cell r="AF267">
            <v>15</v>
          </cell>
          <cell r="AG267">
            <v>530336</v>
          </cell>
          <cell r="AH267">
            <v>530336</v>
          </cell>
          <cell r="AI267">
            <v>0</v>
          </cell>
          <cell r="AJ267">
            <v>0</v>
          </cell>
          <cell r="AK267">
            <v>0</v>
          </cell>
          <cell r="AL267">
            <v>2938805</v>
          </cell>
          <cell r="AM267">
            <v>0</v>
          </cell>
          <cell r="AN267">
            <v>0</v>
          </cell>
          <cell r="AO267" t="b">
            <v>0</v>
          </cell>
          <cell r="AP267">
            <v>0</v>
          </cell>
          <cell r="AQ267">
            <v>3535575</v>
          </cell>
          <cell r="AR267">
            <v>3500000</v>
          </cell>
          <cell r="AS267">
            <v>0</v>
          </cell>
          <cell r="AT267">
            <v>0</v>
          </cell>
          <cell r="AU267">
            <v>238651</v>
          </cell>
          <cell r="AV267">
            <v>35356</v>
          </cell>
          <cell r="AW267">
            <v>14747406</v>
          </cell>
          <cell r="AX267">
            <v>1032318</v>
          </cell>
          <cell r="AY267">
            <v>0</v>
          </cell>
          <cell r="AZ267">
            <v>138900</v>
          </cell>
          <cell r="BA267">
            <v>13302181</v>
          </cell>
          <cell r="BB267">
            <v>926000</v>
          </cell>
          <cell r="BC267">
            <v>1.35</v>
          </cell>
          <cell r="BD267">
            <v>324100</v>
          </cell>
          <cell r="BE267">
            <v>1250100</v>
          </cell>
          <cell r="BF267">
            <v>12052081</v>
          </cell>
          <cell r="BG267">
            <v>4041772</v>
          </cell>
          <cell r="BH267">
            <v>9399309</v>
          </cell>
          <cell r="BI267">
            <v>0</v>
          </cell>
          <cell r="BJ267">
            <v>0</v>
          </cell>
          <cell r="BK267">
            <v>0</v>
          </cell>
          <cell r="BL267">
            <v>0</v>
          </cell>
          <cell r="BM267">
            <v>9371579</v>
          </cell>
          <cell r="BN267" t="b">
            <v>1</v>
          </cell>
          <cell r="BO267">
            <v>27730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F267">
            <v>0</v>
          </cell>
          <cell r="CG267">
            <v>0</v>
          </cell>
          <cell r="CH267" t="str">
            <v>DECEMBRIE</v>
          </cell>
          <cell r="CI267" t="str">
            <v>IA</v>
          </cell>
          <cell r="CJ267">
            <v>0</v>
          </cell>
          <cell r="CK267" t="b">
            <v>0</v>
          </cell>
          <cell r="CL267">
            <v>0</v>
          </cell>
          <cell r="CM267">
            <v>0</v>
          </cell>
          <cell r="CN267">
            <v>0</v>
          </cell>
          <cell r="CO267">
            <v>0</v>
          </cell>
          <cell r="CP267" t="str">
            <v>N</v>
          </cell>
          <cell r="CQ267" t="str">
            <v>N</v>
          </cell>
          <cell r="CR267" t="b">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v>0</v>
          </cell>
          <cell r="DN267" t="b">
            <v>0</v>
          </cell>
          <cell r="DO267" t="b">
            <v>0</v>
          </cell>
          <cell r="DP267" t="b">
            <v>0</v>
          </cell>
          <cell r="DQ267" t="b">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t="b">
            <v>0</v>
          </cell>
          <cell r="ET267">
            <v>0</v>
          </cell>
          <cell r="EU267">
            <v>0</v>
          </cell>
          <cell r="EV267">
            <v>0</v>
          </cell>
        </row>
        <row r="268">
          <cell r="A268">
            <v>312</v>
          </cell>
          <cell r="B268" t="str">
            <v>2590203020034</v>
          </cell>
          <cell r="C268" t="str">
            <v>ESTE</v>
          </cell>
          <cell r="D268" t="str">
            <v>FARAGO ELENA-DANA</v>
          </cell>
          <cell r="E268" t="str">
            <v>FARAGO</v>
          </cell>
          <cell r="F268" t="str">
            <v>ELENA-DANA</v>
          </cell>
          <cell r="G268" t="str">
            <v>referent</v>
          </cell>
          <cell r="H268">
            <v>0</v>
          </cell>
          <cell r="I268">
            <v>2497467</v>
          </cell>
          <cell r="J268">
            <v>2497467</v>
          </cell>
          <cell r="K268">
            <v>2497467</v>
          </cell>
          <cell r="L268">
            <v>0</v>
          </cell>
          <cell r="M268">
            <v>0</v>
          </cell>
          <cell r="N268">
            <v>0</v>
          </cell>
          <cell r="O268">
            <v>0</v>
          </cell>
          <cell r="P268">
            <v>0</v>
          </cell>
          <cell r="Q268">
            <v>144</v>
          </cell>
          <cell r="R268">
            <v>144</v>
          </cell>
          <cell r="S268">
            <v>0</v>
          </cell>
          <cell r="T268">
            <v>0</v>
          </cell>
          <cell r="U268">
            <v>0</v>
          </cell>
          <cell r="V268">
            <v>0</v>
          </cell>
          <cell r="W268">
            <v>0</v>
          </cell>
          <cell r="X268">
            <v>0</v>
          </cell>
          <cell r="Y268">
            <v>0</v>
          </cell>
          <cell r="Z268">
            <v>25</v>
          </cell>
          <cell r="AA268">
            <v>624367</v>
          </cell>
          <cell r="AB268">
            <v>624367</v>
          </cell>
          <cell r="AC268">
            <v>10</v>
          </cell>
          <cell r="AD268">
            <v>249747</v>
          </cell>
          <cell r="AE268">
            <v>249747</v>
          </cell>
          <cell r="AF268">
            <v>15</v>
          </cell>
          <cell r="AG268">
            <v>374620</v>
          </cell>
          <cell r="AH268">
            <v>374620</v>
          </cell>
          <cell r="AI268">
            <v>0</v>
          </cell>
          <cell r="AJ268">
            <v>0</v>
          </cell>
          <cell r="AK268">
            <v>0</v>
          </cell>
          <cell r="AL268">
            <v>1969460</v>
          </cell>
          <cell r="AM268">
            <v>0</v>
          </cell>
          <cell r="AN268">
            <v>0</v>
          </cell>
          <cell r="AO268" t="b">
            <v>0</v>
          </cell>
          <cell r="AP268">
            <v>0</v>
          </cell>
          <cell r="AQ268">
            <v>0</v>
          </cell>
          <cell r="AR268">
            <v>3500000</v>
          </cell>
          <cell r="AS268">
            <v>0</v>
          </cell>
          <cell r="AT268">
            <v>0</v>
          </cell>
          <cell r="AU268">
            <v>187310</v>
          </cell>
          <cell r="AV268">
            <v>24975</v>
          </cell>
          <cell r="AW268">
            <v>9215661</v>
          </cell>
          <cell r="AX268">
            <v>645096</v>
          </cell>
          <cell r="AY268">
            <v>0</v>
          </cell>
          <cell r="AZ268">
            <v>138900</v>
          </cell>
          <cell r="BA268">
            <v>8219380</v>
          </cell>
          <cell r="BB268">
            <v>926000</v>
          </cell>
          <cell r="BC268">
            <v>1.7</v>
          </cell>
          <cell r="BD268">
            <v>648200</v>
          </cell>
          <cell r="BE268">
            <v>1574200</v>
          </cell>
          <cell r="BF268">
            <v>6645180</v>
          </cell>
          <cell r="BG268">
            <v>1879012</v>
          </cell>
          <cell r="BH268">
            <v>6479268</v>
          </cell>
          <cell r="BI268">
            <v>0</v>
          </cell>
          <cell r="BJ268">
            <v>0</v>
          </cell>
          <cell r="BK268">
            <v>3454293</v>
          </cell>
          <cell r="BL268">
            <v>0</v>
          </cell>
          <cell r="BM268">
            <v>3000000</v>
          </cell>
          <cell r="BN268" t="b">
            <v>1</v>
          </cell>
          <cell r="BO268">
            <v>24975</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t="str">
            <v>d</v>
          </cell>
          <cell r="CF268">
            <v>0</v>
          </cell>
          <cell r="CG268">
            <v>0</v>
          </cell>
          <cell r="CH268" t="str">
            <v>DECEMBRIE</v>
          </cell>
          <cell r="CI268" t="str">
            <v>IA</v>
          </cell>
          <cell r="CJ268">
            <v>0</v>
          </cell>
          <cell r="CK268" t="b">
            <v>0</v>
          </cell>
          <cell r="CL268">
            <v>0</v>
          </cell>
          <cell r="CM268">
            <v>0</v>
          </cell>
          <cell r="CN268">
            <v>0</v>
          </cell>
          <cell r="CO268">
            <v>0</v>
          </cell>
          <cell r="CP268" t="str">
            <v>N</v>
          </cell>
          <cell r="CQ268" t="str">
            <v>N</v>
          </cell>
          <cell r="CR268" t="b">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t="b">
            <v>0</v>
          </cell>
          <cell r="DO268" t="b">
            <v>0</v>
          </cell>
          <cell r="DP268" t="b">
            <v>0</v>
          </cell>
          <cell r="DQ268" t="b">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t="b">
            <v>0</v>
          </cell>
          <cell r="ET268">
            <v>0</v>
          </cell>
          <cell r="EU268">
            <v>0</v>
          </cell>
          <cell r="EV268">
            <v>0</v>
          </cell>
        </row>
        <row r="269">
          <cell r="A269">
            <v>316</v>
          </cell>
          <cell r="B269" t="str">
            <v>2540821020022</v>
          </cell>
          <cell r="C269" t="str">
            <v>ESTE</v>
          </cell>
          <cell r="D269" t="str">
            <v>BRANUTIU DOINA</v>
          </cell>
          <cell r="E269" t="str">
            <v>BRANUTIU</v>
          </cell>
          <cell r="F269" t="str">
            <v>DOINA</v>
          </cell>
          <cell r="G269" t="str">
            <v>inspector spec.</v>
          </cell>
          <cell r="H269">
            <v>0</v>
          </cell>
          <cell r="I269">
            <v>2915200</v>
          </cell>
          <cell r="J269">
            <v>2915200</v>
          </cell>
          <cell r="K269">
            <v>2915200</v>
          </cell>
          <cell r="L269">
            <v>0</v>
          </cell>
          <cell r="M269">
            <v>0</v>
          </cell>
          <cell r="N269">
            <v>0</v>
          </cell>
          <cell r="O269">
            <v>0</v>
          </cell>
          <cell r="P269">
            <v>0</v>
          </cell>
          <cell r="Q269">
            <v>144</v>
          </cell>
          <cell r="R269">
            <v>144</v>
          </cell>
          <cell r="S269">
            <v>0</v>
          </cell>
          <cell r="T269">
            <v>0</v>
          </cell>
          <cell r="U269">
            <v>0</v>
          </cell>
          <cell r="V269">
            <v>0</v>
          </cell>
          <cell r="W269">
            <v>0</v>
          </cell>
          <cell r="X269">
            <v>0</v>
          </cell>
          <cell r="Y269">
            <v>0</v>
          </cell>
          <cell r="Z269">
            <v>25</v>
          </cell>
          <cell r="AA269">
            <v>728800</v>
          </cell>
          <cell r="AB269">
            <v>728800</v>
          </cell>
          <cell r="AC269">
            <v>0</v>
          </cell>
          <cell r="AD269">
            <v>0</v>
          </cell>
          <cell r="AE269">
            <v>0</v>
          </cell>
          <cell r="AF269">
            <v>15</v>
          </cell>
          <cell r="AG269">
            <v>437280</v>
          </cell>
          <cell r="AH269">
            <v>437280</v>
          </cell>
          <cell r="AI269">
            <v>0</v>
          </cell>
          <cell r="AJ269">
            <v>0</v>
          </cell>
          <cell r="AK269">
            <v>0</v>
          </cell>
          <cell r="AL269">
            <v>899612</v>
          </cell>
          <cell r="AM269">
            <v>0</v>
          </cell>
          <cell r="AN269">
            <v>0</v>
          </cell>
          <cell r="AO269" t="b">
            <v>0</v>
          </cell>
          <cell r="AP269">
            <v>0</v>
          </cell>
          <cell r="AQ269">
            <v>0</v>
          </cell>
          <cell r="AR269">
            <v>3500000</v>
          </cell>
          <cell r="AS269">
            <v>0</v>
          </cell>
          <cell r="AT269">
            <v>0</v>
          </cell>
          <cell r="AU269">
            <v>204064</v>
          </cell>
          <cell r="AV269">
            <v>29152</v>
          </cell>
          <cell r="AW269">
            <v>8480892</v>
          </cell>
          <cell r="AX269">
            <v>593662</v>
          </cell>
          <cell r="AY269">
            <v>0</v>
          </cell>
          <cell r="AZ269">
            <v>138900</v>
          </cell>
          <cell r="BA269">
            <v>7515114</v>
          </cell>
          <cell r="BB269">
            <v>926000</v>
          </cell>
          <cell r="BC269">
            <v>1.35</v>
          </cell>
          <cell r="BD269">
            <v>324100</v>
          </cell>
          <cell r="BE269">
            <v>1250100</v>
          </cell>
          <cell r="BF269">
            <v>6265014</v>
          </cell>
          <cell r="BG269">
            <v>1726946</v>
          </cell>
          <cell r="BH269">
            <v>5927068</v>
          </cell>
          <cell r="BI269">
            <v>0</v>
          </cell>
          <cell r="BJ269">
            <v>0</v>
          </cell>
          <cell r="BK269">
            <v>0</v>
          </cell>
          <cell r="BL269">
            <v>0</v>
          </cell>
          <cell r="BM269">
            <v>5897916</v>
          </cell>
          <cell r="BN269" t="b">
            <v>1</v>
          </cell>
          <cell r="BO269">
            <v>29152</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F269">
            <v>0</v>
          </cell>
          <cell r="CG269">
            <v>0</v>
          </cell>
          <cell r="CH269" t="str">
            <v>DECEMBRIE</v>
          </cell>
          <cell r="CI269" t="str">
            <v>I</v>
          </cell>
          <cell r="CJ269">
            <v>0</v>
          </cell>
          <cell r="CK269" t="b">
            <v>0</v>
          </cell>
          <cell r="CL269">
            <v>0</v>
          </cell>
          <cell r="CM269">
            <v>0</v>
          </cell>
          <cell r="CN269">
            <v>0</v>
          </cell>
          <cell r="CO269">
            <v>0</v>
          </cell>
          <cell r="CP269" t="str">
            <v>N</v>
          </cell>
          <cell r="CQ269" t="str">
            <v>N</v>
          </cell>
          <cell r="CR269" t="b">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cell r="DM269">
            <v>0</v>
          </cell>
          <cell r="DN269" t="b">
            <v>0</v>
          </cell>
          <cell r="DO269" t="b">
            <v>0</v>
          </cell>
          <cell r="DP269" t="b">
            <v>0</v>
          </cell>
          <cell r="DQ269" t="b">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t="b">
            <v>0</v>
          </cell>
          <cell r="ET269">
            <v>0</v>
          </cell>
          <cell r="EU269">
            <v>0</v>
          </cell>
          <cell r="EV269">
            <v>0</v>
          </cell>
        </row>
        <row r="270">
          <cell r="A270">
            <v>317</v>
          </cell>
          <cell r="B270" t="str">
            <v>1580715020068</v>
          </cell>
          <cell r="C270" t="str">
            <v>ESTE</v>
          </cell>
          <cell r="D270" t="str">
            <v>PECICAN MIRCEA</v>
          </cell>
          <cell r="E270" t="str">
            <v>PECICAN</v>
          </cell>
          <cell r="F270" t="str">
            <v>MIRCEA</v>
          </cell>
          <cell r="G270" t="str">
            <v>inspector spec.</v>
          </cell>
          <cell r="H270">
            <v>0</v>
          </cell>
          <cell r="I270">
            <v>3384900</v>
          </cell>
          <cell r="J270">
            <v>3384900</v>
          </cell>
          <cell r="K270">
            <v>3384900</v>
          </cell>
          <cell r="L270">
            <v>0</v>
          </cell>
          <cell r="M270">
            <v>0</v>
          </cell>
          <cell r="N270">
            <v>0</v>
          </cell>
          <cell r="O270">
            <v>0</v>
          </cell>
          <cell r="P270">
            <v>0</v>
          </cell>
          <cell r="Q270">
            <v>144</v>
          </cell>
          <cell r="R270">
            <v>144</v>
          </cell>
          <cell r="S270">
            <v>0</v>
          </cell>
          <cell r="T270">
            <v>0</v>
          </cell>
          <cell r="U270">
            <v>6</v>
          </cell>
          <cell r="V270">
            <v>282075</v>
          </cell>
          <cell r="W270">
            <v>282075</v>
          </cell>
          <cell r="X270">
            <v>0</v>
          </cell>
          <cell r="Y270">
            <v>0</v>
          </cell>
          <cell r="Z270">
            <v>20</v>
          </cell>
          <cell r="AA270">
            <v>676980</v>
          </cell>
          <cell r="AB270">
            <v>676980</v>
          </cell>
          <cell r="AC270">
            <v>10</v>
          </cell>
          <cell r="AD270">
            <v>338490</v>
          </cell>
          <cell r="AE270">
            <v>338490</v>
          </cell>
          <cell r="AF270">
            <v>15</v>
          </cell>
          <cell r="AG270">
            <v>507735</v>
          </cell>
          <cell r="AH270">
            <v>507735</v>
          </cell>
          <cell r="AI270">
            <v>0</v>
          </cell>
          <cell r="AJ270">
            <v>0</v>
          </cell>
          <cell r="AK270">
            <v>0</v>
          </cell>
          <cell r="AL270">
            <v>2861019</v>
          </cell>
          <cell r="AM270">
            <v>0</v>
          </cell>
          <cell r="AN270">
            <v>0</v>
          </cell>
          <cell r="AO270" t="b">
            <v>0</v>
          </cell>
          <cell r="AP270">
            <v>0</v>
          </cell>
          <cell r="AQ270">
            <v>0</v>
          </cell>
          <cell r="AR270">
            <v>3500000</v>
          </cell>
          <cell r="AS270">
            <v>0</v>
          </cell>
          <cell r="AT270">
            <v>0</v>
          </cell>
          <cell r="AU270">
            <v>245405</v>
          </cell>
          <cell r="AV270">
            <v>33849</v>
          </cell>
          <cell r="AW270">
            <v>11551199</v>
          </cell>
          <cell r="AX270">
            <v>808584</v>
          </cell>
          <cell r="AY270">
            <v>0</v>
          </cell>
          <cell r="AZ270">
            <v>138900</v>
          </cell>
          <cell r="BA270">
            <v>10324461</v>
          </cell>
          <cell r="BB270">
            <v>926000</v>
          </cell>
          <cell r="BC270">
            <v>1.35</v>
          </cell>
          <cell r="BD270">
            <v>324100</v>
          </cell>
          <cell r="BE270">
            <v>1250100</v>
          </cell>
          <cell r="BF270">
            <v>9074361</v>
          </cell>
          <cell r="BG270">
            <v>2850684</v>
          </cell>
          <cell r="BH270">
            <v>7612677</v>
          </cell>
          <cell r="BI270">
            <v>0</v>
          </cell>
          <cell r="BJ270">
            <v>0</v>
          </cell>
          <cell r="BK270">
            <v>0</v>
          </cell>
          <cell r="BL270">
            <v>0</v>
          </cell>
          <cell r="BM270">
            <v>7578828</v>
          </cell>
          <cell r="BN270" t="b">
            <v>1</v>
          </cell>
          <cell r="BO270">
            <v>33849</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F270">
            <v>0</v>
          </cell>
          <cell r="CG270">
            <v>0</v>
          </cell>
          <cell r="CH270" t="str">
            <v>DECEMBRIE</v>
          </cell>
          <cell r="CI270" t="str">
            <v>I</v>
          </cell>
          <cell r="CJ270">
            <v>0</v>
          </cell>
          <cell r="CK270" t="b">
            <v>0</v>
          </cell>
          <cell r="CL270">
            <v>0</v>
          </cell>
          <cell r="CM270">
            <v>0</v>
          </cell>
          <cell r="CN270">
            <v>0</v>
          </cell>
          <cell r="CO270">
            <v>0</v>
          </cell>
          <cell r="CP270" t="str">
            <v>N</v>
          </cell>
          <cell r="CQ270" t="str">
            <v>N</v>
          </cell>
          <cell r="CR270" t="b">
            <v>0</v>
          </cell>
          <cell r="CS270">
            <v>0</v>
          </cell>
          <cell r="CT270">
            <v>0</v>
          </cell>
          <cell r="CU270">
            <v>0</v>
          </cell>
          <cell r="CV270">
            <v>0</v>
          </cell>
          <cell r="CW270">
            <v>0</v>
          </cell>
          <cell r="CX270">
            <v>0</v>
          </cell>
          <cell r="CY270">
            <v>0</v>
          </cell>
          <cell r="CZ270">
            <v>0</v>
          </cell>
          <cell r="DA270">
            <v>0</v>
          </cell>
          <cell r="DB270">
            <v>0</v>
          </cell>
          <cell r="DC270">
            <v>0</v>
          </cell>
          <cell r="DD270">
            <v>0</v>
          </cell>
          <cell r="DE270">
            <v>0</v>
          </cell>
          <cell r="DF270">
            <v>0</v>
          </cell>
          <cell r="DG270">
            <v>0</v>
          </cell>
          <cell r="DH270">
            <v>0</v>
          </cell>
          <cell r="DI270">
            <v>0</v>
          </cell>
          <cell r="DJ270">
            <v>0</v>
          </cell>
          <cell r="DK270">
            <v>0</v>
          </cell>
          <cell r="DL270">
            <v>0</v>
          </cell>
          <cell r="DM270">
            <v>0</v>
          </cell>
          <cell r="DN270" t="b">
            <v>0</v>
          </cell>
          <cell r="DO270" t="b">
            <v>0</v>
          </cell>
          <cell r="DP270" t="b">
            <v>0</v>
          </cell>
          <cell r="DQ270" t="b">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t="b">
            <v>0</v>
          </cell>
          <cell r="ET270">
            <v>0</v>
          </cell>
          <cell r="EU270">
            <v>0</v>
          </cell>
          <cell r="EV270">
            <v>0</v>
          </cell>
        </row>
        <row r="271">
          <cell r="A271">
            <v>320</v>
          </cell>
          <cell r="B271" t="str">
            <v>1601101020061</v>
          </cell>
          <cell r="C271" t="str">
            <v>ESTE</v>
          </cell>
          <cell r="D271" t="str">
            <v>STOIAN GHEORGHE</v>
          </cell>
          <cell r="E271" t="str">
            <v>STOIAN</v>
          </cell>
          <cell r="F271" t="str">
            <v>GHEORGHE</v>
          </cell>
          <cell r="G271" t="str">
            <v>inspector</v>
          </cell>
          <cell r="H271">
            <v>0</v>
          </cell>
          <cell r="I271">
            <v>2547000</v>
          </cell>
          <cell r="J271">
            <v>2547000</v>
          </cell>
          <cell r="K271">
            <v>0</v>
          </cell>
          <cell r="L271">
            <v>0</v>
          </cell>
          <cell r="M271">
            <v>0</v>
          </cell>
          <cell r="N271">
            <v>0</v>
          </cell>
          <cell r="O271">
            <v>0</v>
          </cell>
          <cell r="P271">
            <v>0</v>
          </cell>
          <cell r="Q271">
            <v>144</v>
          </cell>
          <cell r="R271">
            <v>0</v>
          </cell>
          <cell r="S271">
            <v>0</v>
          </cell>
          <cell r="T271">
            <v>0</v>
          </cell>
          <cell r="U271">
            <v>0</v>
          </cell>
          <cell r="V271">
            <v>0</v>
          </cell>
          <cell r="W271">
            <v>0</v>
          </cell>
          <cell r="X271">
            <v>0</v>
          </cell>
          <cell r="Y271">
            <v>0</v>
          </cell>
          <cell r="Z271">
            <v>25</v>
          </cell>
          <cell r="AA271">
            <v>0</v>
          </cell>
          <cell r="AB271">
            <v>636750</v>
          </cell>
          <cell r="AC271">
            <v>0</v>
          </cell>
          <cell r="AD271">
            <v>0</v>
          </cell>
          <cell r="AE271">
            <v>0</v>
          </cell>
          <cell r="AF271">
            <v>15</v>
          </cell>
          <cell r="AG271">
            <v>0</v>
          </cell>
          <cell r="AH271">
            <v>382050</v>
          </cell>
          <cell r="AI271">
            <v>0</v>
          </cell>
          <cell r="AJ271">
            <v>0</v>
          </cell>
          <cell r="AK271">
            <v>3030930</v>
          </cell>
          <cell r="AL271">
            <v>1074565</v>
          </cell>
          <cell r="AM271">
            <v>0</v>
          </cell>
          <cell r="AN271">
            <v>0</v>
          </cell>
          <cell r="AO271" t="b">
            <v>0</v>
          </cell>
          <cell r="AP271">
            <v>0</v>
          </cell>
          <cell r="AQ271">
            <v>2547000</v>
          </cell>
          <cell r="AR271">
            <v>3500000</v>
          </cell>
          <cell r="AS271">
            <v>0</v>
          </cell>
          <cell r="AT271">
            <v>0</v>
          </cell>
          <cell r="AU271">
            <v>178290</v>
          </cell>
          <cell r="AV271">
            <v>25470</v>
          </cell>
          <cell r="AW271">
            <v>10152495</v>
          </cell>
          <cell r="AX271">
            <v>498510</v>
          </cell>
          <cell r="AY271">
            <v>0</v>
          </cell>
          <cell r="AZ271">
            <v>138900</v>
          </cell>
          <cell r="BA271">
            <v>9311325</v>
          </cell>
          <cell r="BB271">
            <v>926000</v>
          </cell>
          <cell r="BC271">
            <v>1</v>
          </cell>
          <cell r="BD271">
            <v>0</v>
          </cell>
          <cell r="BE271">
            <v>926000</v>
          </cell>
          <cell r="BF271">
            <v>8385325</v>
          </cell>
          <cell r="BG271">
            <v>2575070</v>
          </cell>
          <cell r="BH271">
            <v>6875155</v>
          </cell>
          <cell r="BI271">
            <v>0</v>
          </cell>
          <cell r="BJ271">
            <v>0</v>
          </cell>
          <cell r="BK271">
            <v>0</v>
          </cell>
          <cell r="BL271">
            <v>0</v>
          </cell>
          <cell r="BM271">
            <v>6849685</v>
          </cell>
          <cell r="BN271" t="b">
            <v>1</v>
          </cell>
          <cell r="BO271">
            <v>25470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F271">
            <v>0</v>
          </cell>
          <cell r="CG271">
            <v>0</v>
          </cell>
          <cell r="CH271" t="str">
            <v>DECEMBRIE</v>
          </cell>
          <cell r="CI271" t="str">
            <v>IA</v>
          </cell>
          <cell r="CJ271">
            <v>0</v>
          </cell>
          <cell r="CK271" t="b">
            <v>0</v>
          </cell>
          <cell r="CL271">
            <v>0</v>
          </cell>
          <cell r="CM271">
            <v>0</v>
          </cell>
          <cell r="CN271">
            <v>0</v>
          </cell>
          <cell r="CO271">
            <v>0</v>
          </cell>
          <cell r="CP271" t="str">
            <v>N</v>
          </cell>
          <cell r="CQ271" t="str">
            <v>N</v>
          </cell>
          <cell r="CR271" t="b">
            <v>0</v>
          </cell>
          <cell r="CS271">
            <v>85</v>
          </cell>
          <cell r="CT271">
            <v>176</v>
          </cell>
          <cell r="CU271">
            <v>144</v>
          </cell>
          <cell r="CV271">
            <v>0</v>
          </cell>
          <cell r="CW271">
            <v>144</v>
          </cell>
          <cell r="CX271">
            <v>0</v>
          </cell>
          <cell r="CY271">
            <v>0</v>
          </cell>
          <cell r="CZ271">
            <v>3030930</v>
          </cell>
          <cell r="DA271">
            <v>144</v>
          </cell>
          <cell r="DB271">
            <v>0</v>
          </cell>
          <cell r="DC271">
            <v>144</v>
          </cell>
          <cell r="DD271">
            <v>0</v>
          </cell>
          <cell r="DE271">
            <v>3030930</v>
          </cell>
          <cell r="DF271">
            <v>3030930</v>
          </cell>
          <cell r="DG271">
            <v>0</v>
          </cell>
          <cell r="DH271">
            <v>0</v>
          </cell>
          <cell r="DI271">
            <v>0</v>
          </cell>
          <cell r="DJ271">
            <v>0</v>
          </cell>
          <cell r="DK271">
            <v>0</v>
          </cell>
          <cell r="DL271">
            <v>0</v>
          </cell>
          <cell r="DM271">
            <v>0</v>
          </cell>
          <cell r="DN271" t="b">
            <v>1</v>
          </cell>
          <cell r="DO271" t="b">
            <v>0</v>
          </cell>
          <cell r="DP271" t="b">
            <v>0</v>
          </cell>
          <cell r="DQ271" t="b">
            <v>0</v>
          </cell>
          <cell r="DR271">
            <v>0</v>
          </cell>
          <cell r="DS271">
            <v>0</v>
          </cell>
          <cell r="DT271">
            <v>0</v>
          </cell>
          <cell r="DU271">
            <v>0</v>
          </cell>
          <cell r="DV271">
            <v>0</v>
          </cell>
          <cell r="DW271">
            <v>0</v>
          </cell>
          <cell r="DX271">
            <v>0</v>
          </cell>
          <cell r="DY271">
            <v>0</v>
          </cell>
          <cell r="DZ271">
            <v>0</v>
          </cell>
          <cell r="EA271">
            <v>0</v>
          </cell>
          <cell r="EB271">
            <v>0</v>
          </cell>
          <cell r="EC271">
            <v>0</v>
          </cell>
          <cell r="ED271">
            <v>0</v>
          </cell>
          <cell r="EE271">
            <v>0</v>
          </cell>
          <cell r="EF271">
            <v>0</v>
          </cell>
          <cell r="EG271">
            <v>0</v>
          </cell>
          <cell r="EH271">
            <v>0</v>
          </cell>
          <cell r="EI271">
            <v>0</v>
          </cell>
          <cell r="EJ271">
            <v>0</v>
          </cell>
          <cell r="EK271">
            <v>0</v>
          </cell>
          <cell r="EL271">
            <v>0</v>
          </cell>
          <cell r="EM271">
            <v>0</v>
          </cell>
          <cell r="EN271">
            <v>0</v>
          </cell>
          <cell r="EO271">
            <v>0</v>
          </cell>
          <cell r="EP271">
            <v>0</v>
          </cell>
          <cell r="EQ271">
            <v>0</v>
          </cell>
          <cell r="ER271">
            <v>0</v>
          </cell>
          <cell r="ES271" t="b">
            <v>0</v>
          </cell>
          <cell r="ET271">
            <v>0</v>
          </cell>
          <cell r="EU271">
            <v>0</v>
          </cell>
          <cell r="EV271">
            <v>0</v>
          </cell>
        </row>
        <row r="272">
          <cell r="A272">
            <v>319</v>
          </cell>
          <cell r="B272" t="str">
            <v>2680602020026</v>
          </cell>
          <cell r="C272" t="str">
            <v>ESTE</v>
          </cell>
          <cell r="D272" t="str">
            <v>PECICAN CORINA-RODICA</v>
          </cell>
          <cell r="E272" t="str">
            <v>PECICAN</v>
          </cell>
          <cell r="F272" t="str">
            <v>CORINA-RODICA</v>
          </cell>
          <cell r="G272" t="str">
            <v>inspector</v>
          </cell>
          <cell r="H272">
            <v>0</v>
          </cell>
          <cell r="I272">
            <v>3452000</v>
          </cell>
          <cell r="J272">
            <v>3452000</v>
          </cell>
          <cell r="K272">
            <v>3452000</v>
          </cell>
          <cell r="L272">
            <v>0</v>
          </cell>
          <cell r="M272">
            <v>0</v>
          </cell>
          <cell r="N272">
            <v>0</v>
          </cell>
          <cell r="O272">
            <v>0</v>
          </cell>
          <cell r="P272">
            <v>0</v>
          </cell>
          <cell r="Q272">
            <v>144</v>
          </cell>
          <cell r="R272">
            <v>144</v>
          </cell>
          <cell r="S272">
            <v>0</v>
          </cell>
          <cell r="T272">
            <v>0</v>
          </cell>
          <cell r="U272">
            <v>0</v>
          </cell>
          <cell r="V272">
            <v>0</v>
          </cell>
          <cell r="W272">
            <v>0</v>
          </cell>
          <cell r="X272">
            <v>0</v>
          </cell>
          <cell r="Y272">
            <v>0</v>
          </cell>
          <cell r="Z272">
            <v>15</v>
          </cell>
          <cell r="AA272">
            <v>517800</v>
          </cell>
          <cell r="AB272">
            <v>517800</v>
          </cell>
          <cell r="AC272">
            <v>0</v>
          </cell>
          <cell r="AD272">
            <v>0</v>
          </cell>
          <cell r="AE272">
            <v>0</v>
          </cell>
          <cell r="AF272">
            <v>15</v>
          </cell>
          <cell r="AG272">
            <v>517800</v>
          </cell>
          <cell r="AH272">
            <v>517800</v>
          </cell>
          <cell r="AI272">
            <v>0</v>
          </cell>
          <cell r="AJ272">
            <v>0</v>
          </cell>
          <cell r="AK272">
            <v>0</v>
          </cell>
          <cell r="AL272">
            <v>1493876</v>
          </cell>
          <cell r="AM272">
            <v>0</v>
          </cell>
          <cell r="AN272">
            <v>0</v>
          </cell>
          <cell r="AO272" t="b">
            <v>0</v>
          </cell>
          <cell r="AP272">
            <v>0</v>
          </cell>
          <cell r="AQ272">
            <v>0</v>
          </cell>
          <cell r="AR272">
            <v>3500000</v>
          </cell>
          <cell r="AS272">
            <v>0</v>
          </cell>
          <cell r="AT272">
            <v>0</v>
          </cell>
          <cell r="AU272">
            <v>224380</v>
          </cell>
          <cell r="AV272">
            <v>34520</v>
          </cell>
          <cell r="AW272">
            <v>9481476</v>
          </cell>
          <cell r="AX272">
            <v>663703</v>
          </cell>
          <cell r="AY272">
            <v>0</v>
          </cell>
          <cell r="AZ272">
            <v>138900</v>
          </cell>
          <cell r="BA272">
            <v>8419973</v>
          </cell>
          <cell r="BB272">
            <v>926000</v>
          </cell>
          <cell r="BC272">
            <v>1.7</v>
          </cell>
          <cell r="BD272">
            <v>648200</v>
          </cell>
          <cell r="BE272">
            <v>1574200</v>
          </cell>
          <cell r="BF272">
            <v>6845773</v>
          </cell>
          <cell r="BG272">
            <v>1959249</v>
          </cell>
          <cell r="BH272">
            <v>6599624</v>
          </cell>
          <cell r="BI272">
            <v>0</v>
          </cell>
          <cell r="BJ272">
            <v>0</v>
          </cell>
          <cell r="BK272">
            <v>584924</v>
          </cell>
          <cell r="BL272">
            <v>0</v>
          </cell>
          <cell r="BM272">
            <v>5980180</v>
          </cell>
          <cell r="BN272" t="b">
            <v>1</v>
          </cell>
          <cell r="BO272">
            <v>34520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F272">
            <v>0</v>
          </cell>
          <cell r="CG272">
            <v>0</v>
          </cell>
          <cell r="CH272" t="str">
            <v>DECEMBRIE</v>
          </cell>
          <cell r="CI272" t="str">
            <v>IA</v>
          </cell>
          <cell r="CJ272">
            <v>0</v>
          </cell>
          <cell r="CK272" t="b">
            <v>0</v>
          </cell>
          <cell r="CL272">
            <v>0</v>
          </cell>
          <cell r="CM272">
            <v>0</v>
          </cell>
          <cell r="CN272">
            <v>0</v>
          </cell>
          <cell r="CO272">
            <v>0</v>
          </cell>
          <cell r="CP272" t="str">
            <v>N</v>
          </cell>
          <cell r="CQ272" t="str">
            <v>N</v>
          </cell>
          <cell r="CR272" t="b">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0</v>
          </cell>
          <cell r="DG272">
            <v>0</v>
          </cell>
          <cell r="DH272">
            <v>0</v>
          </cell>
          <cell r="DI272">
            <v>0</v>
          </cell>
          <cell r="DJ272">
            <v>0</v>
          </cell>
          <cell r="DK272">
            <v>0</v>
          </cell>
          <cell r="DL272">
            <v>0</v>
          </cell>
          <cell r="DM272">
            <v>0</v>
          </cell>
          <cell r="DN272" t="b">
            <v>0</v>
          </cell>
          <cell r="DO272" t="b">
            <v>0</v>
          </cell>
          <cell r="DP272" t="b">
            <v>0</v>
          </cell>
          <cell r="DQ272" t="b">
            <v>0</v>
          </cell>
          <cell r="DR272">
            <v>0</v>
          </cell>
          <cell r="DS272">
            <v>0</v>
          </cell>
          <cell r="DT272">
            <v>0</v>
          </cell>
          <cell r="DU272">
            <v>0</v>
          </cell>
          <cell r="DV272">
            <v>0</v>
          </cell>
          <cell r="DW272">
            <v>0</v>
          </cell>
          <cell r="DX272">
            <v>0</v>
          </cell>
          <cell r="DY272">
            <v>0</v>
          </cell>
          <cell r="DZ272">
            <v>0</v>
          </cell>
          <cell r="EA272">
            <v>0</v>
          </cell>
          <cell r="EB272">
            <v>0</v>
          </cell>
          <cell r="EC272">
            <v>0</v>
          </cell>
          <cell r="ED272">
            <v>0</v>
          </cell>
          <cell r="EE272">
            <v>0</v>
          </cell>
          <cell r="EF272">
            <v>0</v>
          </cell>
          <cell r="EG272">
            <v>0</v>
          </cell>
          <cell r="EH272">
            <v>0</v>
          </cell>
          <cell r="EI272">
            <v>0</v>
          </cell>
          <cell r="EJ272">
            <v>0</v>
          </cell>
          <cell r="EK272">
            <v>0</v>
          </cell>
          <cell r="EL272">
            <v>0</v>
          </cell>
          <cell r="EM272">
            <v>0</v>
          </cell>
          <cell r="EN272">
            <v>0</v>
          </cell>
          <cell r="EO272">
            <v>0</v>
          </cell>
          <cell r="EP272">
            <v>0</v>
          </cell>
          <cell r="EQ272">
            <v>0</v>
          </cell>
          <cell r="ER272">
            <v>0</v>
          </cell>
          <cell r="ES272" t="b">
            <v>0</v>
          </cell>
          <cell r="ET272">
            <v>0</v>
          </cell>
          <cell r="EU272">
            <v>0</v>
          </cell>
          <cell r="EV272">
            <v>0</v>
          </cell>
        </row>
        <row r="273">
          <cell r="A273">
            <v>321</v>
          </cell>
          <cell r="B273" t="str">
            <v>2590601020084</v>
          </cell>
          <cell r="C273" t="str">
            <v>ESTE</v>
          </cell>
          <cell r="D273" t="str">
            <v>NEAMTIU PAULETA-MILICA</v>
          </cell>
          <cell r="E273" t="str">
            <v>NEAMTIU</v>
          </cell>
          <cell r="F273" t="str">
            <v>PAULETA-MILICA</v>
          </cell>
          <cell r="G273" t="str">
            <v>sef serviciu</v>
          </cell>
          <cell r="H273">
            <v>0</v>
          </cell>
          <cell r="I273">
            <v>3905000</v>
          </cell>
          <cell r="J273">
            <v>5770614</v>
          </cell>
          <cell r="K273">
            <v>5770614</v>
          </cell>
          <cell r="L273">
            <v>1112925</v>
          </cell>
          <cell r="M273">
            <v>1112925</v>
          </cell>
          <cell r="N273">
            <v>752689</v>
          </cell>
          <cell r="O273">
            <v>15</v>
          </cell>
          <cell r="P273">
            <v>752689</v>
          </cell>
          <cell r="Q273">
            <v>144</v>
          </cell>
          <cell r="R273">
            <v>144</v>
          </cell>
          <cell r="S273">
            <v>0</v>
          </cell>
          <cell r="T273">
            <v>0</v>
          </cell>
          <cell r="U273">
            <v>0</v>
          </cell>
          <cell r="V273">
            <v>0</v>
          </cell>
          <cell r="W273">
            <v>0</v>
          </cell>
          <cell r="X273">
            <v>0</v>
          </cell>
          <cell r="Y273">
            <v>0</v>
          </cell>
          <cell r="Z273">
            <v>20</v>
          </cell>
          <cell r="AA273">
            <v>1154123</v>
          </cell>
          <cell r="AB273">
            <v>1154123</v>
          </cell>
          <cell r="AC273">
            <v>0</v>
          </cell>
          <cell r="AD273">
            <v>0</v>
          </cell>
          <cell r="AE273">
            <v>0</v>
          </cell>
          <cell r="AF273">
            <v>0</v>
          </cell>
          <cell r="AG273">
            <v>0</v>
          </cell>
          <cell r="AH273">
            <v>0</v>
          </cell>
          <cell r="AI273">
            <v>0</v>
          </cell>
          <cell r="AJ273">
            <v>0</v>
          </cell>
          <cell r="AK273">
            <v>0</v>
          </cell>
          <cell r="AL273">
            <v>4838449</v>
          </cell>
          <cell r="AM273">
            <v>0</v>
          </cell>
          <cell r="AN273">
            <v>0</v>
          </cell>
          <cell r="AO273" t="b">
            <v>0</v>
          </cell>
          <cell r="AP273">
            <v>0</v>
          </cell>
          <cell r="AQ273">
            <v>0</v>
          </cell>
          <cell r="AR273">
            <v>3500000</v>
          </cell>
          <cell r="AS273">
            <v>0</v>
          </cell>
          <cell r="AT273">
            <v>0</v>
          </cell>
          <cell r="AU273">
            <v>346237</v>
          </cell>
          <cell r="AV273">
            <v>57706</v>
          </cell>
          <cell r="AW273">
            <v>15263186</v>
          </cell>
          <cell r="AX273">
            <v>1068423</v>
          </cell>
          <cell r="AY273">
            <v>0</v>
          </cell>
          <cell r="AZ273">
            <v>138900</v>
          </cell>
          <cell r="BA273">
            <v>13651920</v>
          </cell>
          <cell r="BB273">
            <v>926000</v>
          </cell>
          <cell r="BC273">
            <v>1</v>
          </cell>
          <cell r="BD273">
            <v>0</v>
          </cell>
          <cell r="BE273">
            <v>926000</v>
          </cell>
          <cell r="BF273">
            <v>12725920</v>
          </cell>
          <cell r="BG273">
            <v>4311308</v>
          </cell>
          <cell r="BH273">
            <v>9479512</v>
          </cell>
          <cell r="BI273">
            <v>0</v>
          </cell>
          <cell r="BJ273">
            <v>0</v>
          </cell>
          <cell r="BK273">
            <v>0</v>
          </cell>
          <cell r="BL273">
            <v>0</v>
          </cell>
          <cell r="BM273">
            <v>9440462</v>
          </cell>
          <cell r="BN273" t="b">
            <v>1</v>
          </cell>
          <cell r="BO273">
            <v>39050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F273">
            <v>0</v>
          </cell>
          <cell r="CG273">
            <v>0</v>
          </cell>
          <cell r="CH273" t="str">
            <v>DECEMBRIE</v>
          </cell>
          <cell r="CI273" t="str">
            <v>IA</v>
          </cell>
          <cell r="CJ273">
            <v>0</v>
          </cell>
          <cell r="CK273" t="b">
            <v>0</v>
          </cell>
          <cell r="CL273">
            <v>0</v>
          </cell>
          <cell r="CM273">
            <v>0</v>
          </cell>
          <cell r="CN273">
            <v>0</v>
          </cell>
          <cell r="CO273">
            <v>0</v>
          </cell>
          <cell r="CP273" t="str">
            <v>N</v>
          </cell>
          <cell r="CQ273" t="str">
            <v>N</v>
          </cell>
          <cell r="CR273" t="b">
            <v>0</v>
          </cell>
          <cell r="CS273">
            <v>0</v>
          </cell>
          <cell r="CT273">
            <v>0</v>
          </cell>
          <cell r="CU273">
            <v>0</v>
          </cell>
          <cell r="CV273">
            <v>0</v>
          </cell>
          <cell r="CW273">
            <v>0</v>
          </cell>
          <cell r="CX273">
            <v>0</v>
          </cell>
          <cell r="CY273">
            <v>0</v>
          </cell>
          <cell r="CZ273">
            <v>0</v>
          </cell>
          <cell r="DA273">
            <v>0</v>
          </cell>
          <cell r="DB273">
            <v>0</v>
          </cell>
          <cell r="DC273">
            <v>0</v>
          </cell>
          <cell r="DD273">
            <v>0</v>
          </cell>
          <cell r="DE273">
            <v>0</v>
          </cell>
          <cell r="DF273">
            <v>0</v>
          </cell>
          <cell r="DG273">
            <v>0</v>
          </cell>
          <cell r="DH273">
            <v>0</v>
          </cell>
          <cell r="DI273">
            <v>0</v>
          </cell>
          <cell r="DJ273">
            <v>0</v>
          </cell>
          <cell r="DK273">
            <v>0</v>
          </cell>
          <cell r="DL273">
            <v>0</v>
          </cell>
          <cell r="DM273">
            <v>0</v>
          </cell>
          <cell r="DN273" t="b">
            <v>0</v>
          </cell>
          <cell r="DO273" t="b">
            <v>0</v>
          </cell>
          <cell r="DP273" t="b">
            <v>0</v>
          </cell>
          <cell r="DQ273" t="b">
            <v>0</v>
          </cell>
          <cell r="DR273">
            <v>0</v>
          </cell>
          <cell r="DS273">
            <v>0</v>
          </cell>
          <cell r="DT273">
            <v>0</v>
          </cell>
          <cell r="DU273">
            <v>0</v>
          </cell>
          <cell r="DV273">
            <v>0</v>
          </cell>
          <cell r="DW273">
            <v>0</v>
          </cell>
          <cell r="DX273">
            <v>0</v>
          </cell>
          <cell r="DY273">
            <v>0</v>
          </cell>
          <cell r="DZ273">
            <v>0</v>
          </cell>
          <cell r="EA273">
            <v>0</v>
          </cell>
          <cell r="EB273">
            <v>0</v>
          </cell>
          <cell r="EC273">
            <v>0</v>
          </cell>
          <cell r="ED273">
            <v>0</v>
          </cell>
          <cell r="EE273">
            <v>0</v>
          </cell>
          <cell r="EF273">
            <v>0</v>
          </cell>
          <cell r="EG273">
            <v>0</v>
          </cell>
          <cell r="EH273">
            <v>0</v>
          </cell>
          <cell r="EI273">
            <v>0</v>
          </cell>
          <cell r="EJ273">
            <v>0</v>
          </cell>
          <cell r="EK273">
            <v>0</v>
          </cell>
          <cell r="EL273">
            <v>0</v>
          </cell>
          <cell r="EM273">
            <v>0</v>
          </cell>
          <cell r="EN273">
            <v>0</v>
          </cell>
          <cell r="EO273">
            <v>0</v>
          </cell>
          <cell r="EP273">
            <v>0</v>
          </cell>
          <cell r="EQ273">
            <v>0</v>
          </cell>
          <cell r="ER273">
            <v>0</v>
          </cell>
          <cell r="ES273" t="b">
            <v>0</v>
          </cell>
          <cell r="ET273">
            <v>0</v>
          </cell>
          <cell r="EU273">
            <v>0</v>
          </cell>
          <cell r="EV273">
            <v>0</v>
          </cell>
        </row>
        <row r="274">
          <cell r="A274">
            <v>323</v>
          </cell>
          <cell r="B274" t="str">
            <v>1670818012531</v>
          </cell>
          <cell r="C274" t="str">
            <v>ESTE</v>
          </cell>
          <cell r="D274" t="str">
            <v>JEFLEA GHEORGHE</v>
          </cell>
          <cell r="E274" t="str">
            <v>JEFLEA</v>
          </cell>
          <cell r="F274" t="str">
            <v>GHEORGHE</v>
          </cell>
          <cell r="G274" t="str">
            <v>inspector spec.</v>
          </cell>
          <cell r="H274">
            <v>0</v>
          </cell>
          <cell r="I274">
            <v>3753133</v>
          </cell>
          <cell r="J274">
            <v>3753133</v>
          </cell>
          <cell r="K274">
            <v>3753133</v>
          </cell>
          <cell r="L274">
            <v>0</v>
          </cell>
          <cell r="M274">
            <v>0</v>
          </cell>
          <cell r="N274">
            <v>0</v>
          </cell>
          <cell r="O274">
            <v>0</v>
          </cell>
          <cell r="P274">
            <v>0</v>
          </cell>
          <cell r="Q274">
            <v>144</v>
          </cell>
          <cell r="R274">
            <v>144</v>
          </cell>
          <cell r="S274">
            <v>0</v>
          </cell>
          <cell r="T274">
            <v>0</v>
          </cell>
          <cell r="U274">
            <v>0</v>
          </cell>
          <cell r="V274">
            <v>0</v>
          </cell>
          <cell r="W274">
            <v>0</v>
          </cell>
          <cell r="X274">
            <v>0</v>
          </cell>
          <cell r="Y274">
            <v>0</v>
          </cell>
          <cell r="Z274">
            <v>10</v>
          </cell>
          <cell r="AA274">
            <v>375313</v>
          </cell>
          <cell r="AB274">
            <v>375313</v>
          </cell>
          <cell r="AC274">
            <v>10</v>
          </cell>
          <cell r="AD274">
            <v>375313</v>
          </cell>
          <cell r="AE274">
            <v>375313</v>
          </cell>
          <cell r="AF274">
            <v>0</v>
          </cell>
          <cell r="AG274">
            <v>0</v>
          </cell>
          <cell r="AH274">
            <v>0</v>
          </cell>
          <cell r="AI274">
            <v>0</v>
          </cell>
          <cell r="AJ274">
            <v>0</v>
          </cell>
          <cell r="AK274">
            <v>0</v>
          </cell>
          <cell r="AL274">
            <v>3102251</v>
          </cell>
          <cell r="AM274">
            <v>0</v>
          </cell>
          <cell r="AN274">
            <v>0</v>
          </cell>
          <cell r="AO274" t="b">
            <v>0</v>
          </cell>
          <cell r="AP274">
            <v>0</v>
          </cell>
          <cell r="AQ274">
            <v>0</v>
          </cell>
          <cell r="AR274">
            <v>3500000</v>
          </cell>
          <cell r="AS274">
            <v>0</v>
          </cell>
          <cell r="AT274">
            <v>0</v>
          </cell>
          <cell r="AU274">
            <v>225188</v>
          </cell>
          <cell r="AV274">
            <v>37531</v>
          </cell>
          <cell r="AW274">
            <v>11106010</v>
          </cell>
          <cell r="AX274">
            <v>777421</v>
          </cell>
          <cell r="AY274">
            <v>0</v>
          </cell>
          <cell r="AZ274">
            <v>138900</v>
          </cell>
          <cell r="BA274">
            <v>9926970</v>
          </cell>
          <cell r="BB274">
            <v>926000</v>
          </cell>
          <cell r="BC274">
            <v>1</v>
          </cell>
          <cell r="BD274">
            <v>0</v>
          </cell>
          <cell r="BE274">
            <v>926000</v>
          </cell>
          <cell r="BF274">
            <v>9000970</v>
          </cell>
          <cell r="BG274">
            <v>2821328</v>
          </cell>
          <cell r="BH274">
            <v>7244542</v>
          </cell>
          <cell r="BI274">
            <v>0</v>
          </cell>
          <cell r="BJ274">
            <v>0</v>
          </cell>
          <cell r="BK274">
            <v>0</v>
          </cell>
          <cell r="BL274">
            <v>0</v>
          </cell>
          <cell r="BM274">
            <v>7207011</v>
          </cell>
          <cell r="BN274" t="b">
            <v>1</v>
          </cell>
          <cell r="BO274">
            <v>37531</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F274">
            <v>0</v>
          </cell>
          <cell r="CG274">
            <v>0</v>
          </cell>
          <cell r="CH274" t="str">
            <v>DECEMBRIE</v>
          </cell>
          <cell r="CI274" t="str">
            <v>IA</v>
          </cell>
          <cell r="CJ274">
            <v>0</v>
          </cell>
          <cell r="CK274" t="b">
            <v>0</v>
          </cell>
          <cell r="CL274">
            <v>0</v>
          </cell>
          <cell r="CM274">
            <v>0</v>
          </cell>
          <cell r="CN274">
            <v>0</v>
          </cell>
          <cell r="CO274">
            <v>0</v>
          </cell>
          <cell r="CP274" t="str">
            <v>N</v>
          </cell>
          <cell r="CQ274" t="str">
            <v>N</v>
          </cell>
          <cell r="CR274" t="b">
            <v>0</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v>
          </cell>
          <cell r="DI274">
            <v>0</v>
          </cell>
          <cell r="DJ274">
            <v>0</v>
          </cell>
          <cell r="DK274">
            <v>0</v>
          </cell>
          <cell r="DL274">
            <v>0</v>
          </cell>
          <cell r="DM274">
            <v>0</v>
          </cell>
          <cell r="DN274" t="b">
            <v>0</v>
          </cell>
          <cell r="DO274" t="b">
            <v>0</v>
          </cell>
          <cell r="DP274" t="b">
            <v>0</v>
          </cell>
          <cell r="DQ274" t="b">
            <v>0</v>
          </cell>
          <cell r="DR274">
            <v>0</v>
          </cell>
          <cell r="DS274">
            <v>0</v>
          </cell>
          <cell r="DT274">
            <v>0</v>
          </cell>
          <cell r="DU274">
            <v>0</v>
          </cell>
          <cell r="DV274">
            <v>0</v>
          </cell>
          <cell r="DW274">
            <v>0</v>
          </cell>
          <cell r="DX274">
            <v>0</v>
          </cell>
          <cell r="DY274">
            <v>0</v>
          </cell>
          <cell r="DZ274">
            <v>0</v>
          </cell>
          <cell r="EA274">
            <v>0</v>
          </cell>
          <cell r="EB274">
            <v>0</v>
          </cell>
          <cell r="EC274">
            <v>0</v>
          </cell>
          <cell r="ED274">
            <v>0</v>
          </cell>
          <cell r="EE274">
            <v>0</v>
          </cell>
          <cell r="EF274">
            <v>0</v>
          </cell>
          <cell r="EG274">
            <v>0</v>
          </cell>
          <cell r="EH274">
            <v>0</v>
          </cell>
          <cell r="EI274">
            <v>0</v>
          </cell>
          <cell r="EJ274">
            <v>0</v>
          </cell>
          <cell r="EK274">
            <v>0</v>
          </cell>
          <cell r="EL274">
            <v>0</v>
          </cell>
          <cell r="EM274">
            <v>0</v>
          </cell>
          <cell r="EN274">
            <v>0</v>
          </cell>
          <cell r="EO274">
            <v>0</v>
          </cell>
          <cell r="EP274">
            <v>0</v>
          </cell>
          <cell r="EQ274">
            <v>0</v>
          </cell>
          <cell r="ER274">
            <v>0</v>
          </cell>
          <cell r="ES274" t="b">
            <v>0</v>
          </cell>
          <cell r="ET274">
            <v>0</v>
          </cell>
          <cell r="EU274">
            <v>0</v>
          </cell>
          <cell r="EV274">
            <v>0</v>
          </cell>
        </row>
        <row r="275">
          <cell r="A275">
            <v>329</v>
          </cell>
          <cell r="B275" t="str">
            <v>2460823020079</v>
          </cell>
          <cell r="C275" t="str">
            <v>ESTE</v>
          </cell>
          <cell r="D275" t="str">
            <v>TUTUNARU VIORICA</v>
          </cell>
          <cell r="E275" t="str">
            <v>TUTUNARU</v>
          </cell>
          <cell r="F275" t="str">
            <v>VIORICA</v>
          </cell>
          <cell r="G275" t="str">
            <v>inspector spec.</v>
          </cell>
          <cell r="H275">
            <v>0</v>
          </cell>
          <cell r="I275">
            <v>3829067</v>
          </cell>
          <cell r="J275">
            <v>3829067</v>
          </cell>
          <cell r="K275">
            <v>3829067</v>
          </cell>
          <cell r="L275">
            <v>0</v>
          </cell>
          <cell r="M275">
            <v>0</v>
          </cell>
          <cell r="N275">
            <v>0</v>
          </cell>
          <cell r="O275">
            <v>0</v>
          </cell>
          <cell r="P275">
            <v>0</v>
          </cell>
          <cell r="Q275">
            <v>144</v>
          </cell>
          <cell r="R275">
            <v>144</v>
          </cell>
          <cell r="S275">
            <v>0</v>
          </cell>
          <cell r="T275">
            <v>0</v>
          </cell>
          <cell r="U275">
            <v>0</v>
          </cell>
          <cell r="V275">
            <v>0</v>
          </cell>
          <cell r="W275">
            <v>0</v>
          </cell>
          <cell r="X275">
            <v>0</v>
          </cell>
          <cell r="Y275">
            <v>0</v>
          </cell>
          <cell r="Z275">
            <v>25</v>
          </cell>
          <cell r="AA275">
            <v>957267</v>
          </cell>
          <cell r="AB275">
            <v>957267</v>
          </cell>
          <cell r="AC275">
            <v>10</v>
          </cell>
          <cell r="AD275">
            <v>382907</v>
          </cell>
          <cell r="AE275">
            <v>382907</v>
          </cell>
          <cell r="AF275">
            <v>0</v>
          </cell>
          <cell r="AG275">
            <v>0</v>
          </cell>
          <cell r="AH275">
            <v>0</v>
          </cell>
          <cell r="AI275">
            <v>0</v>
          </cell>
          <cell r="AJ275">
            <v>0</v>
          </cell>
          <cell r="AK275">
            <v>0</v>
          </cell>
          <cell r="AL275">
            <v>2690487</v>
          </cell>
          <cell r="AM275">
            <v>0</v>
          </cell>
          <cell r="AN275">
            <v>0</v>
          </cell>
          <cell r="AO275" t="b">
            <v>0</v>
          </cell>
          <cell r="AP275">
            <v>0</v>
          </cell>
          <cell r="AQ275">
            <v>0</v>
          </cell>
          <cell r="AR275">
            <v>3500000</v>
          </cell>
          <cell r="AS275">
            <v>0</v>
          </cell>
          <cell r="AT275">
            <v>0</v>
          </cell>
          <cell r="AU275">
            <v>258462</v>
          </cell>
          <cell r="AV275">
            <v>38291</v>
          </cell>
          <cell r="AW275">
            <v>11359728</v>
          </cell>
          <cell r="AX275">
            <v>795181</v>
          </cell>
          <cell r="AY275">
            <v>0</v>
          </cell>
          <cell r="AZ275">
            <v>138900</v>
          </cell>
          <cell r="BA275">
            <v>10128894</v>
          </cell>
          <cell r="BB275">
            <v>926000</v>
          </cell>
          <cell r="BC275">
            <v>1</v>
          </cell>
          <cell r="BD275">
            <v>0</v>
          </cell>
          <cell r="BE275">
            <v>926000</v>
          </cell>
          <cell r="BF275">
            <v>9202894</v>
          </cell>
          <cell r="BG275">
            <v>2902098</v>
          </cell>
          <cell r="BH275">
            <v>7365696</v>
          </cell>
          <cell r="BI275">
            <v>0</v>
          </cell>
          <cell r="BJ275">
            <v>0</v>
          </cell>
          <cell r="BK275">
            <v>326682</v>
          </cell>
          <cell r="BL275">
            <v>0</v>
          </cell>
          <cell r="BM275">
            <v>7000723</v>
          </cell>
          <cell r="BN275" t="b">
            <v>1</v>
          </cell>
          <cell r="BO275">
            <v>38291</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F275">
            <v>0</v>
          </cell>
          <cell r="CG275">
            <v>0</v>
          </cell>
          <cell r="CH275" t="str">
            <v>DECEMBRIE</v>
          </cell>
          <cell r="CI275" t="str">
            <v>IA</v>
          </cell>
          <cell r="CJ275">
            <v>0</v>
          </cell>
          <cell r="CK275" t="b">
            <v>0</v>
          </cell>
          <cell r="CL275">
            <v>0</v>
          </cell>
          <cell r="CM275">
            <v>0</v>
          </cell>
          <cell r="CN275">
            <v>0</v>
          </cell>
          <cell r="CO275">
            <v>0</v>
          </cell>
          <cell r="CP275" t="str">
            <v>N</v>
          </cell>
          <cell r="CQ275" t="str">
            <v>N</v>
          </cell>
          <cell r="CR275" t="b">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t="b">
            <v>0</v>
          </cell>
          <cell r="DO275" t="b">
            <v>0</v>
          </cell>
          <cell r="DP275" t="b">
            <v>0</v>
          </cell>
          <cell r="DQ275" t="b">
            <v>0</v>
          </cell>
          <cell r="DR275">
            <v>0</v>
          </cell>
          <cell r="DS275">
            <v>0</v>
          </cell>
          <cell r="DT275">
            <v>0</v>
          </cell>
          <cell r="DU275">
            <v>0</v>
          </cell>
          <cell r="DV275">
            <v>0</v>
          </cell>
          <cell r="DW275">
            <v>0</v>
          </cell>
          <cell r="DX275">
            <v>0</v>
          </cell>
          <cell r="DY275">
            <v>0</v>
          </cell>
          <cell r="DZ275">
            <v>0</v>
          </cell>
          <cell r="EA275">
            <v>0</v>
          </cell>
          <cell r="EB275">
            <v>0</v>
          </cell>
          <cell r="EC275">
            <v>0</v>
          </cell>
          <cell r="ED275">
            <v>0</v>
          </cell>
          <cell r="EE275">
            <v>0</v>
          </cell>
          <cell r="EF275">
            <v>0</v>
          </cell>
          <cell r="EG275">
            <v>0</v>
          </cell>
          <cell r="EH275">
            <v>0</v>
          </cell>
          <cell r="EI275">
            <v>0</v>
          </cell>
          <cell r="EJ275">
            <v>0</v>
          </cell>
          <cell r="EK275">
            <v>0</v>
          </cell>
          <cell r="EL275">
            <v>0</v>
          </cell>
          <cell r="EM275">
            <v>0</v>
          </cell>
          <cell r="EN275">
            <v>0</v>
          </cell>
          <cell r="EO275">
            <v>0</v>
          </cell>
          <cell r="EP275">
            <v>0</v>
          </cell>
          <cell r="EQ275">
            <v>0</v>
          </cell>
          <cell r="ER275">
            <v>0</v>
          </cell>
          <cell r="ES275" t="b">
            <v>0</v>
          </cell>
          <cell r="ET275">
            <v>0</v>
          </cell>
          <cell r="EU275">
            <v>0</v>
          </cell>
          <cell r="EV275">
            <v>0</v>
          </cell>
        </row>
        <row r="276">
          <cell r="A276">
            <v>326</v>
          </cell>
          <cell r="B276" t="str">
            <v>1560501020084</v>
          </cell>
          <cell r="C276" t="str">
            <v>ESTE</v>
          </cell>
          <cell r="D276" t="str">
            <v>PECICAN IOSIF</v>
          </cell>
          <cell r="E276" t="str">
            <v>PECICAN</v>
          </cell>
          <cell r="F276" t="str">
            <v>IOSIF</v>
          </cell>
          <cell r="G276" t="str">
            <v>inspector spec.</v>
          </cell>
          <cell r="H276">
            <v>0</v>
          </cell>
          <cell r="I276">
            <v>3829067</v>
          </cell>
          <cell r="J276">
            <v>3829067</v>
          </cell>
          <cell r="K276">
            <v>3829067</v>
          </cell>
          <cell r="L276">
            <v>0</v>
          </cell>
          <cell r="M276">
            <v>0</v>
          </cell>
          <cell r="N276">
            <v>0</v>
          </cell>
          <cell r="O276">
            <v>0</v>
          </cell>
          <cell r="P276">
            <v>0</v>
          </cell>
          <cell r="Q276">
            <v>144</v>
          </cell>
          <cell r="R276">
            <v>144</v>
          </cell>
          <cell r="S276">
            <v>0</v>
          </cell>
          <cell r="T276">
            <v>0</v>
          </cell>
          <cell r="U276">
            <v>0</v>
          </cell>
          <cell r="V276">
            <v>0</v>
          </cell>
          <cell r="W276">
            <v>0</v>
          </cell>
          <cell r="X276">
            <v>0</v>
          </cell>
          <cell r="Y276">
            <v>0</v>
          </cell>
          <cell r="Z276">
            <v>15</v>
          </cell>
          <cell r="AA276">
            <v>574360</v>
          </cell>
          <cell r="AB276">
            <v>574360</v>
          </cell>
          <cell r="AC276">
            <v>0</v>
          </cell>
          <cell r="AD276">
            <v>0</v>
          </cell>
          <cell r="AE276">
            <v>0</v>
          </cell>
          <cell r="AF276">
            <v>15</v>
          </cell>
          <cell r="AG276">
            <v>574360</v>
          </cell>
          <cell r="AH276">
            <v>574360</v>
          </cell>
          <cell r="AI276">
            <v>0</v>
          </cell>
          <cell r="AJ276">
            <v>0</v>
          </cell>
          <cell r="AK276">
            <v>0</v>
          </cell>
          <cell r="AL276">
            <v>3108915</v>
          </cell>
          <cell r="AM276">
            <v>0</v>
          </cell>
          <cell r="AN276">
            <v>0</v>
          </cell>
          <cell r="AO276" t="b">
            <v>0</v>
          </cell>
          <cell r="AP276">
            <v>0</v>
          </cell>
          <cell r="AQ276">
            <v>0</v>
          </cell>
          <cell r="AR276">
            <v>3500000</v>
          </cell>
          <cell r="AS276">
            <v>0</v>
          </cell>
          <cell r="AT276">
            <v>0</v>
          </cell>
          <cell r="AU276">
            <v>248889</v>
          </cell>
          <cell r="AV276">
            <v>38291</v>
          </cell>
          <cell r="AW276">
            <v>11586702</v>
          </cell>
          <cell r="AX276">
            <v>811069</v>
          </cell>
          <cell r="AY276">
            <v>0</v>
          </cell>
          <cell r="AZ276">
            <v>138900</v>
          </cell>
          <cell r="BA276">
            <v>10349553</v>
          </cell>
          <cell r="BB276">
            <v>926000</v>
          </cell>
          <cell r="BC276">
            <v>1.7</v>
          </cell>
          <cell r="BD276">
            <v>648200</v>
          </cell>
          <cell r="BE276">
            <v>1574200</v>
          </cell>
          <cell r="BF276">
            <v>8775353</v>
          </cell>
          <cell r="BG276">
            <v>2731081</v>
          </cell>
          <cell r="BH276">
            <v>7757372</v>
          </cell>
          <cell r="BI276">
            <v>0</v>
          </cell>
          <cell r="BJ276">
            <v>0</v>
          </cell>
          <cell r="BK276">
            <v>0</v>
          </cell>
          <cell r="BL276">
            <v>0</v>
          </cell>
          <cell r="BM276">
            <v>7719081</v>
          </cell>
          <cell r="BN276" t="b">
            <v>1</v>
          </cell>
          <cell r="BO276">
            <v>38291</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F276">
            <v>0</v>
          </cell>
          <cell r="CG276">
            <v>0</v>
          </cell>
          <cell r="CH276" t="str">
            <v>DECEMBRIE</v>
          </cell>
          <cell r="CI276" t="str">
            <v>IA</v>
          </cell>
          <cell r="CJ276">
            <v>0</v>
          </cell>
          <cell r="CK276" t="b">
            <v>0</v>
          </cell>
          <cell r="CL276">
            <v>0</v>
          </cell>
          <cell r="CM276">
            <v>0</v>
          </cell>
          <cell r="CN276">
            <v>0</v>
          </cell>
          <cell r="CO276">
            <v>0</v>
          </cell>
          <cell r="CP276" t="str">
            <v>N</v>
          </cell>
          <cell r="CQ276" t="str">
            <v>N</v>
          </cell>
          <cell r="CR276" t="b">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t="b">
            <v>0</v>
          </cell>
          <cell r="DO276" t="b">
            <v>0</v>
          </cell>
          <cell r="DP276" t="b">
            <v>0</v>
          </cell>
          <cell r="DQ276" t="b">
            <v>0</v>
          </cell>
          <cell r="DR276">
            <v>0</v>
          </cell>
          <cell r="DS276">
            <v>0</v>
          </cell>
          <cell r="DT276">
            <v>0</v>
          </cell>
          <cell r="DU276">
            <v>0</v>
          </cell>
          <cell r="DV276">
            <v>0</v>
          </cell>
          <cell r="DW276">
            <v>0</v>
          </cell>
          <cell r="DX276">
            <v>0</v>
          </cell>
          <cell r="DY276">
            <v>0</v>
          </cell>
          <cell r="DZ276">
            <v>0</v>
          </cell>
          <cell r="EA276">
            <v>0</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v>0</v>
          </cell>
          <cell r="EP276">
            <v>0</v>
          </cell>
          <cell r="EQ276">
            <v>0</v>
          </cell>
          <cell r="ER276">
            <v>0</v>
          </cell>
          <cell r="ES276" t="b">
            <v>0</v>
          </cell>
          <cell r="ET276">
            <v>0</v>
          </cell>
          <cell r="EU276">
            <v>0</v>
          </cell>
          <cell r="EV276">
            <v>0</v>
          </cell>
        </row>
        <row r="277">
          <cell r="A277">
            <v>339</v>
          </cell>
          <cell r="B277" t="str">
            <v>2670510054664</v>
          </cell>
          <cell r="C277" t="str">
            <v>ESTE</v>
          </cell>
          <cell r="D277" t="str">
            <v>STERTL IRINA</v>
          </cell>
          <cell r="E277" t="str">
            <v>STERTL</v>
          </cell>
          <cell r="F277" t="str">
            <v>IRINA</v>
          </cell>
          <cell r="G277" t="str">
            <v>inspector spec.</v>
          </cell>
          <cell r="H277">
            <v>0</v>
          </cell>
          <cell r="I277">
            <v>3829067</v>
          </cell>
          <cell r="J277">
            <v>3829067</v>
          </cell>
          <cell r="K277">
            <v>3829067</v>
          </cell>
          <cell r="L277">
            <v>0</v>
          </cell>
          <cell r="M277">
            <v>0</v>
          </cell>
          <cell r="N277">
            <v>0</v>
          </cell>
          <cell r="O277">
            <v>0</v>
          </cell>
          <cell r="P277">
            <v>0</v>
          </cell>
          <cell r="Q277">
            <v>144</v>
          </cell>
          <cell r="R277">
            <v>144</v>
          </cell>
          <cell r="S277">
            <v>0</v>
          </cell>
          <cell r="T277">
            <v>0</v>
          </cell>
          <cell r="U277">
            <v>0</v>
          </cell>
          <cell r="V277">
            <v>0</v>
          </cell>
          <cell r="W277">
            <v>0</v>
          </cell>
          <cell r="X277">
            <v>0</v>
          </cell>
          <cell r="Y277">
            <v>0</v>
          </cell>
          <cell r="Z277">
            <v>5</v>
          </cell>
          <cell r="AA277">
            <v>191453</v>
          </cell>
          <cell r="AB277">
            <v>191453</v>
          </cell>
          <cell r="AC277">
            <v>0</v>
          </cell>
          <cell r="AD277">
            <v>0</v>
          </cell>
          <cell r="AE277">
            <v>0</v>
          </cell>
          <cell r="AF277">
            <v>0</v>
          </cell>
          <cell r="AG277">
            <v>0</v>
          </cell>
          <cell r="AH277">
            <v>0</v>
          </cell>
          <cell r="AI277">
            <v>0</v>
          </cell>
          <cell r="AJ277">
            <v>0</v>
          </cell>
          <cell r="AK277">
            <v>0</v>
          </cell>
          <cell r="AL277">
            <v>3084620</v>
          </cell>
          <cell r="AM277">
            <v>0</v>
          </cell>
          <cell r="AN277">
            <v>0</v>
          </cell>
          <cell r="AO277" t="b">
            <v>0</v>
          </cell>
          <cell r="AP277">
            <v>0</v>
          </cell>
          <cell r="AQ277">
            <v>0</v>
          </cell>
          <cell r="AR277">
            <v>3500000</v>
          </cell>
          <cell r="AS277">
            <v>0</v>
          </cell>
          <cell r="AT277">
            <v>0</v>
          </cell>
          <cell r="AU277">
            <v>201026</v>
          </cell>
          <cell r="AV277">
            <v>38291</v>
          </cell>
          <cell r="AW277">
            <v>10605140</v>
          </cell>
          <cell r="AX277">
            <v>742360</v>
          </cell>
          <cell r="AY277">
            <v>0</v>
          </cell>
          <cell r="AZ277">
            <v>138900</v>
          </cell>
          <cell r="BA277">
            <v>9484563</v>
          </cell>
          <cell r="BB277">
            <v>926000</v>
          </cell>
          <cell r="BC277">
            <v>1</v>
          </cell>
          <cell r="BD277">
            <v>0</v>
          </cell>
          <cell r="BE277">
            <v>926000</v>
          </cell>
          <cell r="BF277">
            <v>8558563</v>
          </cell>
          <cell r="BG277">
            <v>2644365</v>
          </cell>
          <cell r="BH277">
            <v>6979098</v>
          </cell>
          <cell r="BI277">
            <v>0</v>
          </cell>
          <cell r="BJ277">
            <v>0</v>
          </cell>
          <cell r="BK277">
            <v>0</v>
          </cell>
          <cell r="BL277">
            <v>0</v>
          </cell>
          <cell r="BM277">
            <v>6940807</v>
          </cell>
          <cell r="BN277" t="b">
            <v>1</v>
          </cell>
          <cell r="BO277">
            <v>38291</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F277">
            <v>0</v>
          </cell>
          <cell r="CG277">
            <v>0</v>
          </cell>
          <cell r="CH277" t="str">
            <v>DECEMBRIE</v>
          </cell>
          <cell r="CI277" t="str">
            <v>IA</v>
          </cell>
          <cell r="CJ277">
            <v>0</v>
          </cell>
          <cell r="CK277" t="b">
            <v>0</v>
          </cell>
          <cell r="CL277">
            <v>0</v>
          </cell>
          <cell r="CM277">
            <v>0</v>
          </cell>
          <cell r="CN277">
            <v>0</v>
          </cell>
          <cell r="CO277">
            <v>0</v>
          </cell>
          <cell r="CP277" t="str">
            <v>N</v>
          </cell>
          <cell r="CQ277" t="str">
            <v>N</v>
          </cell>
          <cell r="CR277" t="b">
            <v>0</v>
          </cell>
          <cell r="CS277">
            <v>0</v>
          </cell>
          <cell r="CT277">
            <v>0</v>
          </cell>
          <cell r="CU277">
            <v>0</v>
          </cell>
          <cell r="CV277">
            <v>0</v>
          </cell>
          <cell r="CW277">
            <v>0</v>
          </cell>
          <cell r="CX277">
            <v>0</v>
          </cell>
          <cell r="CY277">
            <v>0</v>
          </cell>
          <cell r="CZ277">
            <v>0</v>
          </cell>
          <cell r="DA277">
            <v>0</v>
          </cell>
          <cell r="DB277">
            <v>0</v>
          </cell>
          <cell r="DC277">
            <v>0</v>
          </cell>
          <cell r="DD277">
            <v>0</v>
          </cell>
          <cell r="DE277">
            <v>0</v>
          </cell>
          <cell r="DF277">
            <v>0</v>
          </cell>
          <cell r="DG277">
            <v>0</v>
          </cell>
          <cell r="DH277">
            <v>0</v>
          </cell>
          <cell r="DI277">
            <v>0</v>
          </cell>
          <cell r="DJ277">
            <v>0</v>
          </cell>
          <cell r="DK277">
            <v>0</v>
          </cell>
          <cell r="DL277">
            <v>0</v>
          </cell>
          <cell r="DM277">
            <v>0</v>
          </cell>
          <cell r="DN277" t="b">
            <v>0</v>
          </cell>
          <cell r="DO277" t="b">
            <v>0</v>
          </cell>
          <cell r="DP277" t="b">
            <v>0</v>
          </cell>
          <cell r="DQ277" t="b">
            <v>0</v>
          </cell>
          <cell r="DR277">
            <v>0</v>
          </cell>
          <cell r="DS277">
            <v>0</v>
          </cell>
          <cell r="DT277">
            <v>0</v>
          </cell>
          <cell r="DU277">
            <v>0</v>
          </cell>
          <cell r="DV277">
            <v>0</v>
          </cell>
          <cell r="DW277">
            <v>0</v>
          </cell>
          <cell r="DX277">
            <v>0</v>
          </cell>
          <cell r="DY277">
            <v>0</v>
          </cell>
          <cell r="DZ277">
            <v>0</v>
          </cell>
          <cell r="EA277">
            <v>0</v>
          </cell>
          <cell r="EB277">
            <v>0</v>
          </cell>
          <cell r="EC277">
            <v>0</v>
          </cell>
          <cell r="ED277">
            <v>0</v>
          </cell>
          <cell r="EE277">
            <v>0</v>
          </cell>
          <cell r="EF277">
            <v>0</v>
          </cell>
          <cell r="EG277">
            <v>0</v>
          </cell>
          <cell r="EH277">
            <v>0</v>
          </cell>
          <cell r="EI277">
            <v>0</v>
          </cell>
          <cell r="EJ277">
            <v>0</v>
          </cell>
          <cell r="EK277">
            <v>0</v>
          </cell>
          <cell r="EL277">
            <v>0</v>
          </cell>
          <cell r="EM277">
            <v>0</v>
          </cell>
          <cell r="EN277">
            <v>0</v>
          </cell>
          <cell r="EO277">
            <v>0</v>
          </cell>
          <cell r="EP277">
            <v>0</v>
          </cell>
          <cell r="EQ277">
            <v>0</v>
          </cell>
          <cell r="ER277">
            <v>0</v>
          </cell>
          <cell r="ES277" t="b">
            <v>0</v>
          </cell>
          <cell r="ET277">
            <v>0</v>
          </cell>
          <cell r="EU277">
            <v>0</v>
          </cell>
          <cell r="EV277">
            <v>0</v>
          </cell>
        </row>
        <row r="278">
          <cell r="A278">
            <v>335</v>
          </cell>
          <cell r="B278" t="str">
            <v>1440407020017</v>
          </cell>
          <cell r="C278" t="str">
            <v>ESTE</v>
          </cell>
          <cell r="D278" t="str">
            <v>ANDREIESCU IOAN</v>
          </cell>
          <cell r="E278" t="str">
            <v>ANDREIESCU</v>
          </cell>
          <cell r="F278" t="str">
            <v>IOAN</v>
          </cell>
          <cell r="G278" t="str">
            <v>inspector spec.</v>
          </cell>
          <cell r="H278">
            <v>0</v>
          </cell>
          <cell r="I278">
            <v>3677200</v>
          </cell>
          <cell r="J278">
            <v>3677200</v>
          </cell>
          <cell r="K278">
            <v>3677200</v>
          </cell>
          <cell r="L278">
            <v>0</v>
          </cell>
          <cell r="M278">
            <v>0</v>
          </cell>
          <cell r="N278">
            <v>0</v>
          </cell>
          <cell r="O278">
            <v>0</v>
          </cell>
          <cell r="P278">
            <v>0</v>
          </cell>
          <cell r="Q278">
            <v>144</v>
          </cell>
          <cell r="R278">
            <v>144</v>
          </cell>
          <cell r="S278">
            <v>0</v>
          </cell>
          <cell r="T278">
            <v>0</v>
          </cell>
          <cell r="U278">
            <v>0</v>
          </cell>
          <cell r="V278">
            <v>0</v>
          </cell>
          <cell r="W278">
            <v>0</v>
          </cell>
          <cell r="X278">
            <v>0</v>
          </cell>
          <cell r="Y278">
            <v>0</v>
          </cell>
          <cell r="Z278">
            <v>25</v>
          </cell>
          <cell r="AA278">
            <v>919300</v>
          </cell>
          <cell r="AB278">
            <v>919300</v>
          </cell>
          <cell r="AC278">
            <v>10</v>
          </cell>
          <cell r="AD278">
            <v>367720</v>
          </cell>
          <cell r="AE278">
            <v>367720</v>
          </cell>
          <cell r="AF278">
            <v>0</v>
          </cell>
          <cell r="AG278">
            <v>0</v>
          </cell>
          <cell r="AH278">
            <v>0</v>
          </cell>
          <cell r="AI278">
            <v>0</v>
          </cell>
          <cell r="AJ278">
            <v>0</v>
          </cell>
          <cell r="AK278">
            <v>0</v>
          </cell>
          <cell r="AL278">
            <v>3093313</v>
          </cell>
          <cell r="AM278">
            <v>0</v>
          </cell>
          <cell r="AN278">
            <v>0</v>
          </cell>
          <cell r="AO278" t="b">
            <v>0</v>
          </cell>
          <cell r="AP278">
            <v>0</v>
          </cell>
          <cell r="AQ278">
            <v>0</v>
          </cell>
          <cell r="AR278">
            <v>3500000</v>
          </cell>
          <cell r="AS278">
            <v>0</v>
          </cell>
          <cell r="AT278">
            <v>0</v>
          </cell>
          <cell r="AU278">
            <v>248211</v>
          </cell>
          <cell r="AV278">
            <v>36772</v>
          </cell>
          <cell r="AW278">
            <v>11557533</v>
          </cell>
          <cell r="AX278">
            <v>809027</v>
          </cell>
          <cell r="AY278">
            <v>0</v>
          </cell>
          <cell r="AZ278">
            <v>138900</v>
          </cell>
          <cell r="BA278">
            <v>10324623</v>
          </cell>
          <cell r="BB278">
            <v>926000</v>
          </cell>
          <cell r="BC278">
            <v>1</v>
          </cell>
          <cell r="BD278">
            <v>0</v>
          </cell>
          <cell r="BE278">
            <v>926000</v>
          </cell>
          <cell r="BF278">
            <v>9398623</v>
          </cell>
          <cell r="BG278">
            <v>2980389</v>
          </cell>
          <cell r="BH278">
            <v>7483134</v>
          </cell>
          <cell r="BI278">
            <v>0</v>
          </cell>
          <cell r="BJ278">
            <v>0</v>
          </cell>
          <cell r="BK278">
            <v>0</v>
          </cell>
          <cell r="BL278">
            <v>0</v>
          </cell>
          <cell r="BM278">
            <v>7446362</v>
          </cell>
          <cell r="BN278" t="b">
            <v>1</v>
          </cell>
          <cell r="BO278">
            <v>36772</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t="str">
            <v>n</v>
          </cell>
          <cell r="CF278">
            <v>0</v>
          </cell>
          <cell r="CG278">
            <v>0</v>
          </cell>
          <cell r="CH278" t="str">
            <v>DECEMBRIE</v>
          </cell>
          <cell r="CI278" t="str">
            <v>IA</v>
          </cell>
          <cell r="CJ278">
            <v>0</v>
          </cell>
          <cell r="CK278" t="b">
            <v>0</v>
          </cell>
          <cell r="CL278">
            <v>0</v>
          </cell>
          <cell r="CM278">
            <v>0</v>
          </cell>
          <cell r="CN278">
            <v>0</v>
          </cell>
          <cell r="CO278">
            <v>0</v>
          </cell>
          <cell r="CP278" t="str">
            <v>N</v>
          </cell>
          <cell r="CQ278" t="str">
            <v>N</v>
          </cell>
          <cell r="CR278" t="b">
            <v>0</v>
          </cell>
          <cell r="CS278">
            <v>0</v>
          </cell>
          <cell r="CT278">
            <v>0</v>
          </cell>
          <cell r="CU278">
            <v>0</v>
          </cell>
          <cell r="CV278">
            <v>0</v>
          </cell>
          <cell r="CW278">
            <v>0</v>
          </cell>
          <cell r="CX278">
            <v>0</v>
          </cell>
          <cell r="CY278">
            <v>0</v>
          </cell>
          <cell r="CZ278">
            <v>0</v>
          </cell>
          <cell r="DA278">
            <v>0</v>
          </cell>
          <cell r="DB278">
            <v>0</v>
          </cell>
          <cell r="DC278">
            <v>0</v>
          </cell>
          <cell r="DD278">
            <v>0</v>
          </cell>
          <cell r="DE278">
            <v>0</v>
          </cell>
          <cell r="DF278">
            <v>0</v>
          </cell>
          <cell r="DG278">
            <v>0</v>
          </cell>
          <cell r="DH278">
            <v>0</v>
          </cell>
          <cell r="DI278">
            <v>0</v>
          </cell>
          <cell r="DJ278">
            <v>0</v>
          </cell>
          <cell r="DK278">
            <v>0</v>
          </cell>
          <cell r="DL278">
            <v>0</v>
          </cell>
          <cell r="DM278">
            <v>0</v>
          </cell>
          <cell r="DN278" t="b">
            <v>0</v>
          </cell>
          <cell r="DO278" t="b">
            <v>0</v>
          </cell>
          <cell r="DP278" t="b">
            <v>0</v>
          </cell>
          <cell r="DQ278" t="b">
            <v>0</v>
          </cell>
          <cell r="DR278">
            <v>0</v>
          </cell>
          <cell r="DS278">
            <v>0</v>
          </cell>
          <cell r="DT278">
            <v>0</v>
          </cell>
          <cell r="DU278">
            <v>0</v>
          </cell>
          <cell r="DV278">
            <v>0</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v>0</v>
          </cell>
          <cell r="ES278" t="b">
            <v>0</v>
          </cell>
          <cell r="ET278">
            <v>0</v>
          </cell>
          <cell r="EU278">
            <v>0</v>
          </cell>
          <cell r="EV278">
            <v>0</v>
          </cell>
        </row>
        <row r="279">
          <cell r="A279">
            <v>336</v>
          </cell>
          <cell r="B279" t="str">
            <v>1410322020040</v>
          </cell>
          <cell r="C279" t="str">
            <v>ESTE</v>
          </cell>
          <cell r="D279" t="str">
            <v>GRECU GHEORGHE</v>
          </cell>
          <cell r="E279" t="str">
            <v>GRECU</v>
          </cell>
          <cell r="F279" t="str">
            <v>GHEORGHE</v>
          </cell>
          <cell r="G279" t="str">
            <v>inspector spec.</v>
          </cell>
          <cell r="H279">
            <v>0</v>
          </cell>
          <cell r="I279">
            <v>3905000</v>
          </cell>
          <cell r="J279">
            <v>3905000</v>
          </cell>
          <cell r="K279">
            <v>216944</v>
          </cell>
          <cell r="L279">
            <v>0</v>
          </cell>
          <cell r="M279">
            <v>0</v>
          </cell>
          <cell r="N279">
            <v>0</v>
          </cell>
          <cell r="O279">
            <v>0</v>
          </cell>
          <cell r="P279">
            <v>0</v>
          </cell>
          <cell r="Q279">
            <v>144</v>
          </cell>
          <cell r="R279">
            <v>8</v>
          </cell>
          <cell r="S279">
            <v>0</v>
          </cell>
          <cell r="T279">
            <v>0</v>
          </cell>
          <cell r="U279">
            <v>0</v>
          </cell>
          <cell r="V279">
            <v>0</v>
          </cell>
          <cell r="W279">
            <v>0</v>
          </cell>
          <cell r="X279">
            <v>0</v>
          </cell>
          <cell r="Y279">
            <v>0</v>
          </cell>
          <cell r="Z279">
            <v>25</v>
          </cell>
          <cell r="AA279">
            <v>54236</v>
          </cell>
          <cell r="AB279">
            <v>976250</v>
          </cell>
          <cell r="AC279">
            <v>10</v>
          </cell>
          <cell r="AD279">
            <v>21694</v>
          </cell>
          <cell r="AE279">
            <v>390500</v>
          </cell>
          <cell r="AF279">
            <v>0</v>
          </cell>
          <cell r="AG279">
            <v>0</v>
          </cell>
          <cell r="AH279">
            <v>0</v>
          </cell>
          <cell r="AI279">
            <v>136</v>
          </cell>
          <cell r="AJ279">
            <v>4610069</v>
          </cell>
          <cell r="AK279">
            <v>0</v>
          </cell>
          <cell r="AL279">
            <v>2952874</v>
          </cell>
          <cell r="AM279">
            <v>0</v>
          </cell>
          <cell r="AN279">
            <v>0</v>
          </cell>
          <cell r="AO279" t="b">
            <v>0</v>
          </cell>
          <cell r="AP279">
            <v>0</v>
          </cell>
          <cell r="AQ279">
            <v>0</v>
          </cell>
          <cell r="AR279">
            <v>3500000</v>
          </cell>
          <cell r="AS279">
            <v>0</v>
          </cell>
          <cell r="AT279">
            <v>0</v>
          </cell>
          <cell r="AU279">
            <v>263588</v>
          </cell>
          <cell r="AV279">
            <v>39050</v>
          </cell>
          <cell r="AW279">
            <v>11355817</v>
          </cell>
          <cell r="AX279">
            <v>794907</v>
          </cell>
          <cell r="AY279">
            <v>0</v>
          </cell>
          <cell r="AZ279">
            <v>138900</v>
          </cell>
          <cell r="BA279">
            <v>10119372</v>
          </cell>
          <cell r="BB279">
            <v>926000</v>
          </cell>
          <cell r="BC279">
            <v>1.35</v>
          </cell>
          <cell r="BD279">
            <v>324100</v>
          </cell>
          <cell r="BE279">
            <v>1250100</v>
          </cell>
          <cell r="BF279">
            <v>8869272</v>
          </cell>
          <cell r="BG279">
            <v>2768649</v>
          </cell>
          <cell r="BH279">
            <v>7489623</v>
          </cell>
          <cell r="BI279">
            <v>0</v>
          </cell>
          <cell r="BJ279">
            <v>0</v>
          </cell>
          <cell r="BK279">
            <v>50000</v>
          </cell>
          <cell r="BL279">
            <v>0</v>
          </cell>
          <cell r="BM279">
            <v>7400573</v>
          </cell>
          <cell r="BN279" t="b">
            <v>1</v>
          </cell>
          <cell r="BO279">
            <v>39050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F279">
            <v>0</v>
          </cell>
          <cell r="CG279">
            <v>0</v>
          </cell>
          <cell r="CH279" t="str">
            <v>DECEMBRIE</v>
          </cell>
          <cell r="CI279" t="str">
            <v>IA</v>
          </cell>
          <cell r="CJ279">
            <v>0</v>
          </cell>
          <cell r="CK279" t="b">
            <v>0</v>
          </cell>
          <cell r="CL279">
            <v>0</v>
          </cell>
          <cell r="CM279">
            <v>0</v>
          </cell>
          <cell r="CN279">
            <v>0</v>
          </cell>
          <cell r="CO279">
            <v>0</v>
          </cell>
          <cell r="CP279" t="str">
            <v>N</v>
          </cell>
          <cell r="CQ279" t="str">
            <v>N</v>
          </cell>
          <cell r="CR279" t="b">
            <v>0</v>
          </cell>
          <cell r="CS279">
            <v>0</v>
          </cell>
          <cell r="CT279">
            <v>0</v>
          </cell>
          <cell r="CU279">
            <v>0</v>
          </cell>
          <cell r="CV279">
            <v>0</v>
          </cell>
          <cell r="CW279">
            <v>0</v>
          </cell>
          <cell r="CX279">
            <v>0</v>
          </cell>
          <cell r="CY279">
            <v>0</v>
          </cell>
          <cell r="CZ279">
            <v>0</v>
          </cell>
          <cell r="DA279">
            <v>0</v>
          </cell>
          <cell r="DB279">
            <v>0</v>
          </cell>
          <cell r="DC279">
            <v>0</v>
          </cell>
          <cell r="DD279">
            <v>0</v>
          </cell>
          <cell r="DE279">
            <v>0</v>
          </cell>
          <cell r="DF279">
            <v>0</v>
          </cell>
          <cell r="DG279">
            <v>0</v>
          </cell>
          <cell r="DH279">
            <v>0</v>
          </cell>
          <cell r="DI279">
            <v>0</v>
          </cell>
          <cell r="DJ279">
            <v>0</v>
          </cell>
          <cell r="DK279">
            <v>0</v>
          </cell>
          <cell r="DL279">
            <v>0</v>
          </cell>
          <cell r="DM279">
            <v>0</v>
          </cell>
          <cell r="DN279" t="b">
            <v>0</v>
          </cell>
          <cell r="DO279" t="b">
            <v>0</v>
          </cell>
          <cell r="DP279" t="b">
            <v>0</v>
          </cell>
          <cell r="DQ279" t="b">
            <v>0</v>
          </cell>
          <cell r="DR279">
            <v>0</v>
          </cell>
          <cell r="DS279">
            <v>0</v>
          </cell>
          <cell r="DT279">
            <v>0</v>
          </cell>
          <cell r="DU279">
            <v>0</v>
          </cell>
          <cell r="DV279">
            <v>0</v>
          </cell>
          <cell r="DW279">
            <v>0</v>
          </cell>
          <cell r="DX279">
            <v>0</v>
          </cell>
          <cell r="DY279">
            <v>0</v>
          </cell>
          <cell r="DZ279">
            <v>0</v>
          </cell>
          <cell r="EA279">
            <v>0</v>
          </cell>
          <cell r="EB279">
            <v>0</v>
          </cell>
          <cell r="EC279">
            <v>0</v>
          </cell>
          <cell r="ED279">
            <v>0</v>
          </cell>
          <cell r="EE279">
            <v>0</v>
          </cell>
          <cell r="EF279">
            <v>0</v>
          </cell>
          <cell r="EG279">
            <v>0</v>
          </cell>
          <cell r="EH279">
            <v>0</v>
          </cell>
          <cell r="EI279">
            <v>0</v>
          </cell>
          <cell r="EJ279">
            <v>0</v>
          </cell>
          <cell r="EK279">
            <v>0</v>
          </cell>
          <cell r="EL279">
            <v>0</v>
          </cell>
          <cell r="EM279">
            <v>0</v>
          </cell>
          <cell r="EN279">
            <v>0</v>
          </cell>
          <cell r="EO279">
            <v>0</v>
          </cell>
          <cell r="EP279">
            <v>0</v>
          </cell>
          <cell r="EQ279">
            <v>0</v>
          </cell>
          <cell r="ER279">
            <v>0</v>
          </cell>
          <cell r="ES279" t="b">
            <v>0</v>
          </cell>
          <cell r="ET279">
            <v>0</v>
          </cell>
          <cell r="EU279">
            <v>0</v>
          </cell>
          <cell r="EV279">
            <v>0</v>
          </cell>
        </row>
        <row r="280">
          <cell r="A280">
            <v>331</v>
          </cell>
          <cell r="B280" t="str">
            <v>2510804020033</v>
          </cell>
          <cell r="C280" t="str">
            <v>ESTE</v>
          </cell>
          <cell r="D280" t="str">
            <v>CEREAN EUGENIA-ZOIE</v>
          </cell>
          <cell r="E280" t="str">
            <v>CEREAN</v>
          </cell>
          <cell r="F280" t="str">
            <v>EUGENIA-ZOIE</v>
          </cell>
          <cell r="G280" t="str">
            <v>subinginer</v>
          </cell>
          <cell r="H280">
            <v>0</v>
          </cell>
          <cell r="I280">
            <v>2719100</v>
          </cell>
          <cell r="J280">
            <v>2719100</v>
          </cell>
          <cell r="K280">
            <v>2719100</v>
          </cell>
          <cell r="L280">
            <v>0</v>
          </cell>
          <cell r="M280">
            <v>0</v>
          </cell>
          <cell r="N280">
            <v>0</v>
          </cell>
          <cell r="O280">
            <v>0</v>
          </cell>
          <cell r="P280">
            <v>0</v>
          </cell>
          <cell r="Q280">
            <v>144</v>
          </cell>
          <cell r="R280">
            <v>144</v>
          </cell>
          <cell r="S280">
            <v>0</v>
          </cell>
          <cell r="T280">
            <v>0</v>
          </cell>
          <cell r="U280">
            <v>0</v>
          </cell>
          <cell r="V280">
            <v>0</v>
          </cell>
          <cell r="W280">
            <v>0</v>
          </cell>
          <cell r="X280">
            <v>0</v>
          </cell>
          <cell r="Y280">
            <v>0</v>
          </cell>
          <cell r="Z280">
            <v>25</v>
          </cell>
          <cell r="AA280">
            <v>679775</v>
          </cell>
          <cell r="AB280">
            <v>679775</v>
          </cell>
          <cell r="AC280">
            <v>0</v>
          </cell>
          <cell r="AD280">
            <v>0</v>
          </cell>
          <cell r="AE280">
            <v>0</v>
          </cell>
          <cell r="AF280">
            <v>0</v>
          </cell>
          <cell r="AG280">
            <v>0</v>
          </cell>
          <cell r="AH280">
            <v>0</v>
          </cell>
          <cell r="AI280">
            <v>0</v>
          </cell>
          <cell r="AJ280">
            <v>0</v>
          </cell>
          <cell r="AK280">
            <v>0</v>
          </cell>
          <cell r="AL280">
            <v>2104979</v>
          </cell>
          <cell r="AM280">
            <v>0</v>
          </cell>
          <cell r="AN280">
            <v>0</v>
          </cell>
          <cell r="AO280" t="b">
            <v>0</v>
          </cell>
          <cell r="AP280">
            <v>0</v>
          </cell>
          <cell r="AQ280">
            <v>0</v>
          </cell>
          <cell r="AR280">
            <v>3500000</v>
          </cell>
          <cell r="AS280">
            <v>0</v>
          </cell>
          <cell r="AT280">
            <v>0</v>
          </cell>
          <cell r="AU280">
            <v>169944</v>
          </cell>
          <cell r="AV280">
            <v>27191</v>
          </cell>
          <cell r="AW280">
            <v>9003854</v>
          </cell>
          <cell r="AX280">
            <v>630270</v>
          </cell>
          <cell r="AY280">
            <v>0</v>
          </cell>
          <cell r="AZ280">
            <v>138900</v>
          </cell>
          <cell r="BA280">
            <v>8037549</v>
          </cell>
          <cell r="BB280">
            <v>926000</v>
          </cell>
          <cell r="BC280">
            <v>1</v>
          </cell>
          <cell r="BD280">
            <v>0</v>
          </cell>
          <cell r="BE280">
            <v>926000</v>
          </cell>
          <cell r="BF280">
            <v>7111549</v>
          </cell>
          <cell r="BG280">
            <v>2065560</v>
          </cell>
          <cell r="BH280">
            <v>6110889</v>
          </cell>
          <cell r="BI280">
            <v>0</v>
          </cell>
          <cell r="BJ280">
            <v>0</v>
          </cell>
          <cell r="BK280">
            <v>0</v>
          </cell>
          <cell r="BL280">
            <v>0</v>
          </cell>
          <cell r="BM280">
            <v>6083698</v>
          </cell>
          <cell r="BN280" t="b">
            <v>1</v>
          </cell>
          <cell r="BO280">
            <v>27191</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F280">
            <v>0</v>
          </cell>
          <cell r="CG280">
            <v>0</v>
          </cell>
          <cell r="CH280" t="str">
            <v>DECEMBRIE</v>
          </cell>
          <cell r="CI280" t="str">
            <v>I</v>
          </cell>
          <cell r="CJ280">
            <v>0</v>
          </cell>
          <cell r="CK280" t="b">
            <v>0</v>
          </cell>
          <cell r="CL280">
            <v>0</v>
          </cell>
          <cell r="CM280">
            <v>0</v>
          </cell>
          <cell r="CN280">
            <v>0</v>
          </cell>
          <cell r="CO280">
            <v>0</v>
          </cell>
          <cell r="CP280" t="str">
            <v>N</v>
          </cell>
          <cell r="CQ280" t="str">
            <v>N</v>
          </cell>
          <cell r="CR280" t="b">
            <v>0</v>
          </cell>
          <cell r="CS280">
            <v>0</v>
          </cell>
          <cell r="CT280">
            <v>0</v>
          </cell>
          <cell r="CU280">
            <v>0</v>
          </cell>
          <cell r="CV280">
            <v>0</v>
          </cell>
          <cell r="CW280">
            <v>0</v>
          </cell>
          <cell r="CX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v>0</v>
          </cell>
          <cell r="DN280" t="b">
            <v>0</v>
          </cell>
          <cell r="DO280" t="b">
            <v>0</v>
          </cell>
          <cell r="DP280" t="b">
            <v>0</v>
          </cell>
          <cell r="DQ280" t="b">
            <v>0</v>
          </cell>
          <cell r="DR280">
            <v>0</v>
          </cell>
          <cell r="DS280">
            <v>0</v>
          </cell>
          <cell r="DT280">
            <v>0</v>
          </cell>
          <cell r="DU280">
            <v>0</v>
          </cell>
          <cell r="DV280">
            <v>0</v>
          </cell>
          <cell r="DW280">
            <v>0</v>
          </cell>
          <cell r="DX280">
            <v>0</v>
          </cell>
          <cell r="DY280">
            <v>0</v>
          </cell>
          <cell r="DZ280">
            <v>0</v>
          </cell>
          <cell r="EA280">
            <v>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v>0</v>
          </cell>
          <cell r="EP280">
            <v>0</v>
          </cell>
          <cell r="EQ280">
            <v>0</v>
          </cell>
          <cell r="ER280">
            <v>0</v>
          </cell>
          <cell r="ES280" t="b">
            <v>0</v>
          </cell>
          <cell r="ET280">
            <v>0</v>
          </cell>
          <cell r="EU280">
            <v>0</v>
          </cell>
          <cell r="EV280">
            <v>0</v>
          </cell>
        </row>
        <row r="281">
          <cell r="A281">
            <v>338</v>
          </cell>
          <cell r="B281" t="str">
            <v>2450210020040</v>
          </cell>
          <cell r="C281" t="str">
            <v>ESTE</v>
          </cell>
          <cell r="D281" t="str">
            <v>SAVIN MARIA</v>
          </cell>
          <cell r="E281" t="str">
            <v>SAVIN</v>
          </cell>
          <cell r="F281" t="str">
            <v>MARIA</v>
          </cell>
          <cell r="G281" t="str">
            <v>inspector spec.</v>
          </cell>
          <cell r="H281">
            <v>0</v>
          </cell>
          <cell r="I281">
            <v>3829067</v>
          </cell>
          <cell r="J281">
            <v>3829067</v>
          </cell>
          <cell r="K281">
            <v>3829067</v>
          </cell>
          <cell r="L281">
            <v>0</v>
          </cell>
          <cell r="M281">
            <v>0</v>
          </cell>
          <cell r="N281">
            <v>0</v>
          </cell>
          <cell r="O281">
            <v>0</v>
          </cell>
          <cell r="P281">
            <v>0</v>
          </cell>
          <cell r="Q281">
            <v>144</v>
          </cell>
          <cell r="R281">
            <v>144</v>
          </cell>
          <cell r="S281">
            <v>0</v>
          </cell>
          <cell r="T281">
            <v>0</v>
          </cell>
          <cell r="U281">
            <v>0</v>
          </cell>
          <cell r="V281">
            <v>0</v>
          </cell>
          <cell r="W281">
            <v>0</v>
          </cell>
          <cell r="X281">
            <v>0</v>
          </cell>
          <cell r="Y281">
            <v>0</v>
          </cell>
          <cell r="Z281">
            <v>25</v>
          </cell>
          <cell r="AA281">
            <v>957267</v>
          </cell>
          <cell r="AB281">
            <v>957267</v>
          </cell>
          <cell r="AC281">
            <v>10</v>
          </cell>
          <cell r="AD281">
            <v>382907</v>
          </cell>
          <cell r="AE281">
            <v>382907</v>
          </cell>
          <cell r="AF281">
            <v>0</v>
          </cell>
          <cell r="AG281">
            <v>0</v>
          </cell>
          <cell r="AH281">
            <v>0</v>
          </cell>
          <cell r="AI281">
            <v>0</v>
          </cell>
          <cell r="AJ281">
            <v>0</v>
          </cell>
          <cell r="AK281">
            <v>0</v>
          </cell>
          <cell r="AL281">
            <v>3141387</v>
          </cell>
          <cell r="AM281">
            <v>0</v>
          </cell>
          <cell r="AN281">
            <v>0</v>
          </cell>
          <cell r="AO281" t="b">
            <v>0</v>
          </cell>
          <cell r="AP281">
            <v>0</v>
          </cell>
          <cell r="AQ281">
            <v>0</v>
          </cell>
          <cell r="AR281">
            <v>3500000</v>
          </cell>
          <cell r="AS281">
            <v>0</v>
          </cell>
          <cell r="AT281">
            <v>0</v>
          </cell>
          <cell r="AU281">
            <v>258462</v>
          </cell>
          <cell r="AV281">
            <v>38291</v>
          </cell>
          <cell r="AW281">
            <v>11810628</v>
          </cell>
          <cell r="AX281">
            <v>826744</v>
          </cell>
          <cell r="AY281">
            <v>0</v>
          </cell>
          <cell r="AZ281">
            <v>138900</v>
          </cell>
          <cell r="BA281">
            <v>10548231</v>
          </cell>
          <cell r="BB281">
            <v>926000</v>
          </cell>
          <cell r="BC281">
            <v>1.6</v>
          </cell>
          <cell r="BD281">
            <v>555600</v>
          </cell>
          <cell r="BE281">
            <v>1481600</v>
          </cell>
          <cell r="BF281">
            <v>9066631</v>
          </cell>
          <cell r="BG281">
            <v>2847592</v>
          </cell>
          <cell r="BH281">
            <v>7839539</v>
          </cell>
          <cell r="BI281">
            <v>0</v>
          </cell>
          <cell r="BJ281">
            <v>0</v>
          </cell>
          <cell r="BK281">
            <v>0</v>
          </cell>
          <cell r="BL281">
            <v>0</v>
          </cell>
          <cell r="BM281">
            <v>7801248</v>
          </cell>
          <cell r="BN281" t="b">
            <v>1</v>
          </cell>
          <cell r="BO281">
            <v>38291</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F281">
            <v>0</v>
          </cell>
          <cell r="CG281">
            <v>0</v>
          </cell>
          <cell r="CH281" t="str">
            <v>DECEMBRIE</v>
          </cell>
          <cell r="CI281" t="str">
            <v>IA</v>
          </cell>
          <cell r="CJ281">
            <v>0</v>
          </cell>
          <cell r="CK281" t="b">
            <v>0</v>
          </cell>
          <cell r="CL281">
            <v>0</v>
          </cell>
          <cell r="CM281">
            <v>0</v>
          </cell>
          <cell r="CN281">
            <v>0</v>
          </cell>
          <cell r="CO281">
            <v>0</v>
          </cell>
          <cell r="CP281" t="str">
            <v>N</v>
          </cell>
          <cell r="CQ281" t="str">
            <v>N</v>
          </cell>
          <cell r="CR281" t="b">
            <v>0</v>
          </cell>
          <cell r="CS281">
            <v>0</v>
          </cell>
          <cell r="CT281">
            <v>0</v>
          </cell>
          <cell r="CU281">
            <v>0</v>
          </cell>
          <cell r="CV281">
            <v>0</v>
          </cell>
          <cell r="CW281">
            <v>0</v>
          </cell>
          <cell r="CX281">
            <v>0</v>
          </cell>
          <cell r="CY281">
            <v>0</v>
          </cell>
          <cell r="CZ281">
            <v>0</v>
          </cell>
          <cell r="DA281">
            <v>0</v>
          </cell>
          <cell r="DB281">
            <v>0</v>
          </cell>
          <cell r="DC281">
            <v>0</v>
          </cell>
          <cell r="DD281">
            <v>0</v>
          </cell>
          <cell r="DE281">
            <v>0</v>
          </cell>
          <cell r="DF281">
            <v>0</v>
          </cell>
          <cell r="DG281">
            <v>0</v>
          </cell>
          <cell r="DH281">
            <v>0</v>
          </cell>
          <cell r="DI281">
            <v>0</v>
          </cell>
          <cell r="DJ281">
            <v>0</v>
          </cell>
          <cell r="DK281">
            <v>0</v>
          </cell>
          <cell r="DL281">
            <v>0</v>
          </cell>
          <cell r="DM281">
            <v>0</v>
          </cell>
          <cell r="DN281" t="b">
            <v>0</v>
          </cell>
          <cell r="DO281" t="b">
            <v>0</v>
          </cell>
          <cell r="DP281" t="b">
            <v>0</v>
          </cell>
          <cell r="DQ281" t="b">
            <v>0</v>
          </cell>
          <cell r="DR281">
            <v>0</v>
          </cell>
          <cell r="DS281">
            <v>0</v>
          </cell>
          <cell r="DT281">
            <v>0</v>
          </cell>
          <cell r="DU281">
            <v>0</v>
          </cell>
          <cell r="DV281">
            <v>0</v>
          </cell>
          <cell r="DW281">
            <v>0</v>
          </cell>
          <cell r="DX281">
            <v>0</v>
          </cell>
          <cell r="DY281">
            <v>0</v>
          </cell>
          <cell r="DZ281">
            <v>0</v>
          </cell>
          <cell r="EA281">
            <v>0</v>
          </cell>
          <cell r="EB281">
            <v>0</v>
          </cell>
          <cell r="EC281">
            <v>0</v>
          </cell>
          <cell r="ED281">
            <v>0</v>
          </cell>
          <cell r="EE281">
            <v>0</v>
          </cell>
          <cell r="EF281">
            <v>0</v>
          </cell>
          <cell r="EG281">
            <v>0</v>
          </cell>
          <cell r="EH281">
            <v>0</v>
          </cell>
          <cell r="EI281">
            <v>0</v>
          </cell>
          <cell r="EJ281">
            <v>0</v>
          </cell>
          <cell r="EK281">
            <v>0</v>
          </cell>
          <cell r="EL281">
            <v>0</v>
          </cell>
          <cell r="EM281">
            <v>0</v>
          </cell>
          <cell r="EN281">
            <v>0</v>
          </cell>
          <cell r="EO281">
            <v>0</v>
          </cell>
          <cell r="EP281">
            <v>0</v>
          </cell>
          <cell r="EQ281">
            <v>0</v>
          </cell>
          <cell r="ER281">
            <v>0</v>
          </cell>
          <cell r="ES281" t="b">
            <v>0</v>
          </cell>
          <cell r="ET281">
            <v>0</v>
          </cell>
          <cell r="EU281">
            <v>0</v>
          </cell>
          <cell r="EV281">
            <v>0</v>
          </cell>
        </row>
        <row r="282">
          <cell r="A282">
            <v>332</v>
          </cell>
          <cell r="B282" t="str">
            <v>1420826020031</v>
          </cell>
          <cell r="C282" t="str">
            <v>ESTE</v>
          </cell>
          <cell r="D282" t="str">
            <v>DRONCA MIRCEA-ADRIAN</v>
          </cell>
          <cell r="E282" t="str">
            <v>DRONCA</v>
          </cell>
          <cell r="F282" t="str">
            <v>MIRCEA-ADRIAN</v>
          </cell>
          <cell r="G282" t="str">
            <v>inspector</v>
          </cell>
          <cell r="H282">
            <v>0</v>
          </cell>
          <cell r="I282">
            <v>2447933</v>
          </cell>
          <cell r="J282">
            <v>2447933</v>
          </cell>
          <cell r="K282">
            <v>1767952</v>
          </cell>
          <cell r="L282">
            <v>0</v>
          </cell>
          <cell r="M282">
            <v>0</v>
          </cell>
          <cell r="N282">
            <v>0</v>
          </cell>
          <cell r="O282">
            <v>0</v>
          </cell>
          <cell r="P282">
            <v>0</v>
          </cell>
          <cell r="Q282">
            <v>144</v>
          </cell>
          <cell r="R282">
            <v>104</v>
          </cell>
          <cell r="S282">
            <v>0</v>
          </cell>
          <cell r="T282">
            <v>0</v>
          </cell>
          <cell r="U282">
            <v>0</v>
          </cell>
          <cell r="V282">
            <v>0</v>
          </cell>
          <cell r="W282">
            <v>0</v>
          </cell>
          <cell r="X282">
            <v>0</v>
          </cell>
          <cell r="Y282">
            <v>0</v>
          </cell>
          <cell r="Z282">
            <v>25</v>
          </cell>
          <cell r="AA282">
            <v>441988</v>
          </cell>
          <cell r="AB282">
            <v>611983</v>
          </cell>
          <cell r="AC282">
            <v>10</v>
          </cell>
          <cell r="AD282">
            <v>176795</v>
          </cell>
          <cell r="AE282">
            <v>244793</v>
          </cell>
          <cell r="AF282">
            <v>0</v>
          </cell>
          <cell r="AG282">
            <v>0</v>
          </cell>
          <cell r="AH282">
            <v>0</v>
          </cell>
          <cell r="AI282">
            <v>40</v>
          </cell>
          <cell r="AJ282">
            <v>849977</v>
          </cell>
          <cell r="AK282">
            <v>0</v>
          </cell>
          <cell r="AL282">
            <v>2070698</v>
          </cell>
          <cell r="AM282">
            <v>0</v>
          </cell>
          <cell r="AN282">
            <v>0</v>
          </cell>
          <cell r="AO282" t="b">
            <v>0</v>
          </cell>
          <cell r="AP282">
            <v>0</v>
          </cell>
          <cell r="AQ282">
            <v>0</v>
          </cell>
          <cell r="AR282">
            <v>3500000</v>
          </cell>
          <cell r="AS282">
            <v>0</v>
          </cell>
          <cell r="AT282">
            <v>0</v>
          </cell>
          <cell r="AU282">
            <v>165235</v>
          </cell>
          <cell r="AV282">
            <v>24479</v>
          </cell>
          <cell r="AW282">
            <v>8807410</v>
          </cell>
          <cell r="AX282">
            <v>616519</v>
          </cell>
          <cell r="AY282">
            <v>0</v>
          </cell>
          <cell r="AZ282">
            <v>138900</v>
          </cell>
          <cell r="BA282">
            <v>7862277</v>
          </cell>
          <cell r="BB282">
            <v>926000</v>
          </cell>
          <cell r="BC282">
            <v>1</v>
          </cell>
          <cell r="BD282">
            <v>0</v>
          </cell>
          <cell r="BE282">
            <v>926000</v>
          </cell>
          <cell r="BF282">
            <v>6936277</v>
          </cell>
          <cell r="BG282">
            <v>1995451</v>
          </cell>
          <cell r="BH282">
            <v>6005726</v>
          </cell>
          <cell r="BI282">
            <v>0</v>
          </cell>
          <cell r="BJ282">
            <v>0</v>
          </cell>
          <cell r="BK282">
            <v>0</v>
          </cell>
          <cell r="BL282">
            <v>0</v>
          </cell>
          <cell r="BM282">
            <v>5981247</v>
          </cell>
          <cell r="BN282" t="b">
            <v>1</v>
          </cell>
          <cell r="BO282">
            <v>24479</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t="str">
            <v>d</v>
          </cell>
          <cell r="CF282">
            <v>0</v>
          </cell>
          <cell r="CG282">
            <v>0</v>
          </cell>
          <cell r="CH282" t="str">
            <v>DECEMBRIE</v>
          </cell>
          <cell r="CI282" t="str">
            <v>IA</v>
          </cell>
          <cell r="CJ282">
            <v>0</v>
          </cell>
          <cell r="CK282" t="b">
            <v>0</v>
          </cell>
          <cell r="CL282">
            <v>0</v>
          </cell>
          <cell r="CM282">
            <v>0</v>
          </cell>
          <cell r="CN282">
            <v>0</v>
          </cell>
          <cell r="CO282">
            <v>0</v>
          </cell>
          <cell r="CP282" t="str">
            <v>N</v>
          </cell>
          <cell r="CQ282" t="str">
            <v>N</v>
          </cell>
          <cell r="CR282" t="b">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v>0</v>
          </cell>
          <cell r="DN282" t="b">
            <v>0</v>
          </cell>
          <cell r="DO282" t="b">
            <v>0</v>
          </cell>
          <cell r="DP282" t="b">
            <v>0</v>
          </cell>
          <cell r="DQ282" t="b">
            <v>0</v>
          </cell>
          <cell r="DR282">
            <v>0</v>
          </cell>
          <cell r="DS282">
            <v>0</v>
          </cell>
          <cell r="DT282">
            <v>0</v>
          </cell>
          <cell r="DU282">
            <v>0</v>
          </cell>
          <cell r="DV282">
            <v>0</v>
          </cell>
          <cell r="DW282">
            <v>0</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0</v>
          </cell>
          <cell r="EM282">
            <v>0</v>
          </cell>
          <cell r="EN282">
            <v>0</v>
          </cell>
          <cell r="EO282">
            <v>0</v>
          </cell>
          <cell r="EP282">
            <v>0</v>
          </cell>
          <cell r="EQ282">
            <v>0</v>
          </cell>
          <cell r="ER282">
            <v>0</v>
          </cell>
          <cell r="ES282" t="b">
            <v>0</v>
          </cell>
          <cell r="ET282">
            <v>0</v>
          </cell>
          <cell r="EU282">
            <v>0</v>
          </cell>
          <cell r="EV282">
            <v>0</v>
          </cell>
        </row>
        <row r="283">
          <cell r="A283">
            <v>327</v>
          </cell>
          <cell r="B283" t="str">
            <v>1730925020011</v>
          </cell>
          <cell r="C283" t="str">
            <v>ESTE</v>
          </cell>
          <cell r="D283" t="str">
            <v>POPA RAZVAN-IOAN</v>
          </cell>
          <cell r="E283" t="str">
            <v>POPA</v>
          </cell>
          <cell r="F283" t="str">
            <v>RAZVAN-IOAN</v>
          </cell>
          <cell r="G283" t="str">
            <v>inspector spec.</v>
          </cell>
          <cell r="H283">
            <v>0</v>
          </cell>
          <cell r="I283">
            <v>3905000</v>
          </cell>
          <cell r="J283">
            <v>3905000</v>
          </cell>
          <cell r="K283">
            <v>3905000</v>
          </cell>
          <cell r="L283">
            <v>0</v>
          </cell>
          <cell r="M283">
            <v>0</v>
          </cell>
          <cell r="N283">
            <v>0</v>
          </cell>
          <cell r="O283">
            <v>0</v>
          </cell>
          <cell r="P283">
            <v>0</v>
          </cell>
          <cell r="Q283">
            <v>144</v>
          </cell>
          <cell r="R283">
            <v>144</v>
          </cell>
          <cell r="S283">
            <v>0</v>
          </cell>
          <cell r="T283">
            <v>0</v>
          </cell>
          <cell r="U283">
            <v>0</v>
          </cell>
          <cell r="V283">
            <v>0</v>
          </cell>
          <cell r="W283">
            <v>0</v>
          </cell>
          <cell r="X283">
            <v>0</v>
          </cell>
          <cell r="Y283">
            <v>0</v>
          </cell>
          <cell r="Z283">
            <v>5</v>
          </cell>
          <cell r="AA283">
            <v>195250</v>
          </cell>
          <cell r="AB283">
            <v>195250</v>
          </cell>
          <cell r="AC283">
            <v>0</v>
          </cell>
          <cell r="AD283">
            <v>0</v>
          </cell>
          <cell r="AE283">
            <v>0</v>
          </cell>
          <cell r="AF283">
            <v>15</v>
          </cell>
          <cell r="AG283">
            <v>585750</v>
          </cell>
          <cell r="AH283">
            <v>585750</v>
          </cell>
          <cell r="AI283">
            <v>0</v>
          </cell>
          <cell r="AJ283">
            <v>0</v>
          </cell>
          <cell r="AK283">
            <v>0</v>
          </cell>
          <cell r="AL283">
            <v>3219552</v>
          </cell>
          <cell r="AM283">
            <v>0</v>
          </cell>
          <cell r="AN283">
            <v>0</v>
          </cell>
          <cell r="AO283" t="b">
            <v>0</v>
          </cell>
          <cell r="AP283">
            <v>0</v>
          </cell>
          <cell r="AQ283">
            <v>0</v>
          </cell>
          <cell r="AR283">
            <v>3500000</v>
          </cell>
          <cell r="AS283">
            <v>0</v>
          </cell>
          <cell r="AT283">
            <v>0</v>
          </cell>
          <cell r="AU283">
            <v>234300</v>
          </cell>
          <cell r="AV283">
            <v>39050</v>
          </cell>
          <cell r="AW283">
            <v>11405552</v>
          </cell>
          <cell r="AX283">
            <v>798389</v>
          </cell>
          <cell r="AY283">
            <v>0</v>
          </cell>
          <cell r="AZ283">
            <v>138900</v>
          </cell>
          <cell r="BA283">
            <v>10194913</v>
          </cell>
          <cell r="BB283">
            <v>926000</v>
          </cell>
          <cell r="BC283">
            <v>1.35</v>
          </cell>
          <cell r="BD283">
            <v>324100</v>
          </cell>
          <cell r="BE283">
            <v>1250100</v>
          </cell>
          <cell r="BF283">
            <v>8944813</v>
          </cell>
          <cell r="BG283">
            <v>2798865</v>
          </cell>
          <cell r="BH283">
            <v>7534948</v>
          </cell>
          <cell r="BI283">
            <v>0</v>
          </cell>
          <cell r="BJ283">
            <v>0</v>
          </cell>
          <cell r="BK283">
            <v>319784</v>
          </cell>
          <cell r="BL283">
            <v>0</v>
          </cell>
          <cell r="BM283">
            <v>7176114</v>
          </cell>
          <cell r="BN283" t="b">
            <v>1</v>
          </cell>
          <cell r="BO283">
            <v>39050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F283">
            <v>0</v>
          </cell>
          <cell r="CG283">
            <v>0</v>
          </cell>
          <cell r="CH283" t="str">
            <v>DECEMBRIE</v>
          </cell>
          <cell r="CI283" t="str">
            <v>IA</v>
          </cell>
          <cell r="CJ283">
            <v>0</v>
          </cell>
          <cell r="CK283" t="b">
            <v>0</v>
          </cell>
          <cell r="CL283">
            <v>0</v>
          </cell>
          <cell r="CM283">
            <v>0</v>
          </cell>
          <cell r="CN283">
            <v>0</v>
          </cell>
          <cell r="CO283">
            <v>0</v>
          </cell>
          <cell r="CP283" t="str">
            <v>N</v>
          </cell>
          <cell r="CQ283" t="str">
            <v>N</v>
          </cell>
          <cell r="CR283" t="b">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0</v>
          </cell>
          <cell r="DM283">
            <v>0</v>
          </cell>
          <cell r="DN283" t="b">
            <v>0</v>
          </cell>
          <cell r="DO283" t="b">
            <v>0</v>
          </cell>
          <cell r="DP283" t="b">
            <v>0</v>
          </cell>
          <cell r="DQ283" t="b">
            <v>0</v>
          </cell>
          <cell r="DR283">
            <v>0</v>
          </cell>
          <cell r="DS283">
            <v>0</v>
          </cell>
          <cell r="DT283">
            <v>0</v>
          </cell>
          <cell r="DU283">
            <v>0</v>
          </cell>
          <cell r="DV283">
            <v>0</v>
          </cell>
          <cell r="DW283">
            <v>0</v>
          </cell>
          <cell r="DX283">
            <v>0</v>
          </cell>
          <cell r="DY283">
            <v>0</v>
          </cell>
          <cell r="DZ283">
            <v>0</v>
          </cell>
          <cell r="EA283">
            <v>0</v>
          </cell>
          <cell r="EB283">
            <v>0</v>
          </cell>
          <cell r="EC283">
            <v>0</v>
          </cell>
          <cell r="ED283">
            <v>0</v>
          </cell>
          <cell r="EE283">
            <v>0</v>
          </cell>
          <cell r="EF283">
            <v>0</v>
          </cell>
          <cell r="EG283">
            <v>0</v>
          </cell>
          <cell r="EH283">
            <v>0</v>
          </cell>
          <cell r="EI283">
            <v>0</v>
          </cell>
          <cell r="EJ283">
            <v>0</v>
          </cell>
          <cell r="EK283">
            <v>0</v>
          </cell>
          <cell r="EL283">
            <v>0</v>
          </cell>
          <cell r="EM283">
            <v>0</v>
          </cell>
          <cell r="EN283">
            <v>0</v>
          </cell>
          <cell r="EO283">
            <v>0</v>
          </cell>
          <cell r="EP283">
            <v>0</v>
          </cell>
          <cell r="EQ283">
            <v>0</v>
          </cell>
          <cell r="ER283">
            <v>0</v>
          </cell>
          <cell r="ES283" t="b">
            <v>0</v>
          </cell>
          <cell r="ET283">
            <v>0</v>
          </cell>
          <cell r="EU283">
            <v>0</v>
          </cell>
          <cell r="EV283">
            <v>0</v>
          </cell>
        </row>
        <row r="284">
          <cell r="A284">
            <v>330</v>
          </cell>
          <cell r="B284" t="str">
            <v>2571010020012</v>
          </cell>
          <cell r="C284" t="str">
            <v>ESTE</v>
          </cell>
          <cell r="D284" t="str">
            <v>BARBU FLORICA-DORINA</v>
          </cell>
          <cell r="E284" t="str">
            <v>BARBU</v>
          </cell>
          <cell r="F284" t="str">
            <v>FLORICA-DORINA</v>
          </cell>
          <cell r="G284" t="str">
            <v>subinginer</v>
          </cell>
          <cell r="H284">
            <v>0</v>
          </cell>
          <cell r="I284">
            <v>2719100</v>
          </cell>
          <cell r="J284">
            <v>2719100</v>
          </cell>
          <cell r="K284">
            <v>2265917</v>
          </cell>
          <cell r="L284">
            <v>0</v>
          </cell>
          <cell r="M284">
            <v>0</v>
          </cell>
          <cell r="N284">
            <v>0</v>
          </cell>
          <cell r="O284">
            <v>0</v>
          </cell>
          <cell r="P284">
            <v>0</v>
          </cell>
          <cell r="Q284">
            <v>144</v>
          </cell>
          <cell r="R284">
            <v>120</v>
          </cell>
          <cell r="S284">
            <v>0</v>
          </cell>
          <cell r="T284">
            <v>0</v>
          </cell>
          <cell r="U284">
            <v>0</v>
          </cell>
          <cell r="V284">
            <v>0</v>
          </cell>
          <cell r="W284">
            <v>0</v>
          </cell>
          <cell r="X284">
            <v>0</v>
          </cell>
          <cell r="Y284">
            <v>0</v>
          </cell>
          <cell r="Z284">
            <v>25</v>
          </cell>
          <cell r="AA284">
            <v>566479</v>
          </cell>
          <cell r="AB284">
            <v>679775</v>
          </cell>
          <cell r="AC284">
            <v>0</v>
          </cell>
          <cell r="AD284">
            <v>0</v>
          </cell>
          <cell r="AE284">
            <v>0</v>
          </cell>
          <cell r="AF284">
            <v>0</v>
          </cell>
          <cell r="AG284">
            <v>0</v>
          </cell>
          <cell r="AH284">
            <v>0</v>
          </cell>
          <cell r="AI284">
            <v>24</v>
          </cell>
          <cell r="AJ284">
            <v>566479</v>
          </cell>
          <cell r="AK284">
            <v>0</v>
          </cell>
          <cell r="AL284">
            <v>2080119</v>
          </cell>
          <cell r="AM284">
            <v>0</v>
          </cell>
          <cell r="AN284">
            <v>0</v>
          </cell>
          <cell r="AO284" t="b">
            <v>0</v>
          </cell>
          <cell r="AP284">
            <v>0</v>
          </cell>
          <cell r="AQ284">
            <v>0</v>
          </cell>
          <cell r="AR284">
            <v>3500000</v>
          </cell>
          <cell r="AS284">
            <v>0</v>
          </cell>
          <cell r="AT284">
            <v>0</v>
          </cell>
          <cell r="AU284">
            <v>169944</v>
          </cell>
          <cell r="AV284">
            <v>27191</v>
          </cell>
          <cell r="AW284">
            <v>8978994</v>
          </cell>
          <cell r="AX284">
            <v>628530</v>
          </cell>
          <cell r="AY284">
            <v>0</v>
          </cell>
          <cell r="AZ284">
            <v>138900</v>
          </cell>
          <cell r="BA284">
            <v>8014429</v>
          </cell>
          <cell r="BB284">
            <v>926000</v>
          </cell>
          <cell r="BC284">
            <v>1</v>
          </cell>
          <cell r="BD284">
            <v>0</v>
          </cell>
          <cell r="BE284">
            <v>926000</v>
          </cell>
          <cell r="BF284">
            <v>7088429</v>
          </cell>
          <cell r="BG284">
            <v>2056312</v>
          </cell>
          <cell r="BH284">
            <v>6097017</v>
          </cell>
          <cell r="BI284">
            <v>0</v>
          </cell>
          <cell r="BJ284">
            <v>0</v>
          </cell>
          <cell r="BK284">
            <v>0</v>
          </cell>
          <cell r="BL284">
            <v>0</v>
          </cell>
          <cell r="BM284">
            <v>6069826</v>
          </cell>
          <cell r="BN284" t="b">
            <v>1</v>
          </cell>
          <cell r="BO284">
            <v>27191</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F284">
            <v>0</v>
          </cell>
          <cell r="CG284">
            <v>0</v>
          </cell>
          <cell r="CH284" t="str">
            <v>DECEMBRIE</v>
          </cell>
          <cell r="CI284" t="str">
            <v>IA</v>
          </cell>
          <cell r="CJ284">
            <v>0</v>
          </cell>
          <cell r="CK284" t="b">
            <v>0</v>
          </cell>
          <cell r="CL284">
            <v>0</v>
          </cell>
          <cell r="CM284">
            <v>0</v>
          </cell>
          <cell r="CN284">
            <v>0</v>
          </cell>
          <cell r="CO284">
            <v>0</v>
          </cell>
          <cell r="CP284" t="str">
            <v>N</v>
          </cell>
          <cell r="CQ284" t="str">
            <v>N</v>
          </cell>
          <cell r="CR284" t="b">
            <v>0</v>
          </cell>
          <cell r="CS284">
            <v>0</v>
          </cell>
          <cell r="CT284">
            <v>0</v>
          </cell>
          <cell r="CU284">
            <v>0</v>
          </cell>
          <cell r="CV284">
            <v>0</v>
          </cell>
          <cell r="CW284">
            <v>0</v>
          </cell>
          <cell r="CX284">
            <v>0</v>
          </cell>
          <cell r="CY284">
            <v>0</v>
          </cell>
          <cell r="CZ284">
            <v>0</v>
          </cell>
          <cell r="DA284">
            <v>0</v>
          </cell>
          <cell r="DB284">
            <v>0</v>
          </cell>
          <cell r="DC284">
            <v>0</v>
          </cell>
          <cell r="DD284">
            <v>0</v>
          </cell>
          <cell r="DE284">
            <v>0</v>
          </cell>
          <cell r="DF284">
            <v>0</v>
          </cell>
          <cell r="DG284">
            <v>0</v>
          </cell>
          <cell r="DH284">
            <v>0</v>
          </cell>
          <cell r="DI284">
            <v>0</v>
          </cell>
          <cell r="DJ284">
            <v>0</v>
          </cell>
          <cell r="DK284">
            <v>0</v>
          </cell>
          <cell r="DL284">
            <v>0</v>
          </cell>
          <cell r="DM284">
            <v>0</v>
          </cell>
          <cell r="DN284" t="b">
            <v>0</v>
          </cell>
          <cell r="DO284" t="b">
            <v>0</v>
          </cell>
          <cell r="DP284" t="b">
            <v>0</v>
          </cell>
          <cell r="DQ284" t="b">
            <v>0</v>
          </cell>
          <cell r="DR284">
            <v>0</v>
          </cell>
          <cell r="DS284">
            <v>0</v>
          </cell>
          <cell r="DT284">
            <v>0</v>
          </cell>
          <cell r="DU284">
            <v>0</v>
          </cell>
          <cell r="DV284">
            <v>0</v>
          </cell>
          <cell r="DW284">
            <v>0</v>
          </cell>
          <cell r="DX284">
            <v>0</v>
          </cell>
          <cell r="DY284">
            <v>0</v>
          </cell>
          <cell r="DZ284">
            <v>0</v>
          </cell>
          <cell r="EA284">
            <v>0</v>
          </cell>
          <cell r="EB284">
            <v>0</v>
          </cell>
          <cell r="EC284">
            <v>0</v>
          </cell>
          <cell r="ED284">
            <v>0</v>
          </cell>
          <cell r="EE284">
            <v>0</v>
          </cell>
          <cell r="EF284">
            <v>0</v>
          </cell>
          <cell r="EG284">
            <v>0</v>
          </cell>
          <cell r="EH284">
            <v>0</v>
          </cell>
          <cell r="EI284">
            <v>0</v>
          </cell>
          <cell r="EJ284">
            <v>0</v>
          </cell>
          <cell r="EK284">
            <v>0</v>
          </cell>
          <cell r="EL284">
            <v>0</v>
          </cell>
          <cell r="EM284">
            <v>0</v>
          </cell>
          <cell r="EN284">
            <v>0</v>
          </cell>
          <cell r="EO284">
            <v>0</v>
          </cell>
          <cell r="EP284">
            <v>0</v>
          </cell>
          <cell r="EQ284">
            <v>0</v>
          </cell>
          <cell r="ER284">
            <v>0</v>
          </cell>
          <cell r="ES284" t="b">
            <v>0</v>
          </cell>
          <cell r="ET284">
            <v>0</v>
          </cell>
          <cell r="EU284">
            <v>0</v>
          </cell>
          <cell r="EV284">
            <v>0</v>
          </cell>
        </row>
        <row r="285">
          <cell r="A285">
            <v>324</v>
          </cell>
          <cell r="B285" t="str">
            <v>2640716020023</v>
          </cell>
          <cell r="C285" t="str">
            <v>ESTE</v>
          </cell>
          <cell r="D285" t="str">
            <v>KARPATI MANUELA</v>
          </cell>
          <cell r="E285" t="str">
            <v>KARPATI</v>
          </cell>
          <cell r="F285" t="str">
            <v>MANUELA</v>
          </cell>
          <cell r="G285" t="str">
            <v>inspector spec.</v>
          </cell>
          <cell r="H285">
            <v>0</v>
          </cell>
          <cell r="I285">
            <v>3829067</v>
          </cell>
          <cell r="J285">
            <v>3829067</v>
          </cell>
          <cell r="K285">
            <v>3829067</v>
          </cell>
          <cell r="L285">
            <v>0</v>
          </cell>
          <cell r="M285">
            <v>0</v>
          </cell>
          <cell r="N285">
            <v>0</v>
          </cell>
          <cell r="O285">
            <v>0</v>
          </cell>
          <cell r="P285">
            <v>0</v>
          </cell>
          <cell r="Q285">
            <v>144</v>
          </cell>
          <cell r="R285">
            <v>144</v>
          </cell>
          <cell r="S285">
            <v>0</v>
          </cell>
          <cell r="T285">
            <v>0</v>
          </cell>
          <cell r="U285">
            <v>0</v>
          </cell>
          <cell r="V285">
            <v>0</v>
          </cell>
          <cell r="W285">
            <v>0</v>
          </cell>
          <cell r="X285">
            <v>0</v>
          </cell>
          <cell r="Y285">
            <v>0</v>
          </cell>
          <cell r="Z285">
            <v>15</v>
          </cell>
          <cell r="AA285">
            <v>574360</v>
          </cell>
          <cell r="AB285">
            <v>574360</v>
          </cell>
          <cell r="AC285">
            <v>0</v>
          </cell>
          <cell r="AD285">
            <v>0</v>
          </cell>
          <cell r="AE285">
            <v>0</v>
          </cell>
          <cell r="AF285">
            <v>0</v>
          </cell>
          <cell r="AG285">
            <v>0</v>
          </cell>
          <cell r="AH285">
            <v>0</v>
          </cell>
          <cell r="AI285">
            <v>0</v>
          </cell>
          <cell r="AJ285">
            <v>0</v>
          </cell>
          <cell r="AK285">
            <v>0</v>
          </cell>
          <cell r="AL285">
            <v>3235248</v>
          </cell>
          <cell r="AM285">
            <v>0</v>
          </cell>
          <cell r="AN285">
            <v>0</v>
          </cell>
          <cell r="AO285" t="b">
            <v>0</v>
          </cell>
          <cell r="AP285">
            <v>0</v>
          </cell>
          <cell r="AQ285">
            <v>0</v>
          </cell>
          <cell r="AR285">
            <v>3500000</v>
          </cell>
          <cell r="AS285">
            <v>0</v>
          </cell>
          <cell r="AT285">
            <v>0</v>
          </cell>
          <cell r="AU285">
            <v>220171</v>
          </cell>
          <cell r="AV285">
            <v>38291</v>
          </cell>
          <cell r="AW285">
            <v>11138675</v>
          </cell>
          <cell r="AX285">
            <v>779707</v>
          </cell>
          <cell r="AY285">
            <v>0</v>
          </cell>
          <cell r="AZ285">
            <v>138900</v>
          </cell>
          <cell r="BA285">
            <v>9961606</v>
          </cell>
          <cell r="BB285">
            <v>926000</v>
          </cell>
          <cell r="BC285">
            <v>1</v>
          </cell>
          <cell r="BD285">
            <v>0</v>
          </cell>
          <cell r="BE285">
            <v>926000</v>
          </cell>
          <cell r="BF285">
            <v>9035606</v>
          </cell>
          <cell r="BG285">
            <v>2835182</v>
          </cell>
          <cell r="BH285">
            <v>7265324</v>
          </cell>
          <cell r="BI285">
            <v>0</v>
          </cell>
          <cell r="BJ285">
            <v>0</v>
          </cell>
          <cell r="BK285">
            <v>0</v>
          </cell>
          <cell r="BL285">
            <v>0</v>
          </cell>
          <cell r="BM285">
            <v>7227033</v>
          </cell>
          <cell r="BN285" t="b">
            <v>1</v>
          </cell>
          <cell r="BO285">
            <v>38291</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F285">
            <v>0</v>
          </cell>
          <cell r="CG285">
            <v>0</v>
          </cell>
          <cell r="CH285" t="str">
            <v>DECEMBRIE</v>
          </cell>
          <cell r="CI285" t="str">
            <v>IA</v>
          </cell>
          <cell r="CJ285">
            <v>0</v>
          </cell>
          <cell r="CK285" t="b">
            <v>0</v>
          </cell>
          <cell r="CL285">
            <v>0</v>
          </cell>
          <cell r="CM285">
            <v>0</v>
          </cell>
          <cell r="CN285">
            <v>0</v>
          </cell>
          <cell r="CO285">
            <v>0</v>
          </cell>
          <cell r="CP285" t="str">
            <v>N</v>
          </cell>
          <cell r="CQ285" t="str">
            <v>N</v>
          </cell>
          <cell r="CR285" t="b">
            <v>0</v>
          </cell>
          <cell r="CS285">
            <v>0</v>
          </cell>
          <cell r="CT285">
            <v>0</v>
          </cell>
          <cell r="CU285">
            <v>0</v>
          </cell>
          <cell r="CV285">
            <v>0</v>
          </cell>
          <cell r="CW285">
            <v>0</v>
          </cell>
          <cell r="CX285">
            <v>0</v>
          </cell>
          <cell r="CY285">
            <v>0</v>
          </cell>
          <cell r="CZ285">
            <v>0</v>
          </cell>
          <cell r="DA285">
            <v>0</v>
          </cell>
          <cell r="DB285">
            <v>0</v>
          </cell>
          <cell r="DC285">
            <v>0</v>
          </cell>
          <cell r="DD285">
            <v>0</v>
          </cell>
          <cell r="DE285">
            <v>0</v>
          </cell>
          <cell r="DF285">
            <v>0</v>
          </cell>
          <cell r="DG285">
            <v>0</v>
          </cell>
          <cell r="DH285">
            <v>0</v>
          </cell>
          <cell r="DI285">
            <v>0</v>
          </cell>
          <cell r="DJ285">
            <v>0</v>
          </cell>
          <cell r="DK285">
            <v>0</v>
          </cell>
          <cell r="DL285">
            <v>0</v>
          </cell>
          <cell r="DM285">
            <v>0</v>
          </cell>
          <cell r="DN285" t="b">
            <v>0</v>
          </cell>
          <cell r="DO285" t="b">
            <v>0</v>
          </cell>
          <cell r="DP285" t="b">
            <v>0</v>
          </cell>
          <cell r="DQ285" t="b">
            <v>0</v>
          </cell>
          <cell r="DR285">
            <v>0</v>
          </cell>
          <cell r="DS285">
            <v>0</v>
          </cell>
          <cell r="DT285">
            <v>0</v>
          </cell>
          <cell r="DU285">
            <v>0</v>
          </cell>
          <cell r="DV285">
            <v>0</v>
          </cell>
          <cell r="DW285">
            <v>0</v>
          </cell>
          <cell r="DX285">
            <v>0</v>
          </cell>
          <cell r="DY285">
            <v>0</v>
          </cell>
          <cell r="DZ285">
            <v>0</v>
          </cell>
          <cell r="EA285">
            <v>0</v>
          </cell>
          <cell r="EB285">
            <v>0</v>
          </cell>
          <cell r="EC285">
            <v>0</v>
          </cell>
          <cell r="ED285">
            <v>0</v>
          </cell>
          <cell r="EE285">
            <v>0</v>
          </cell>
          <cell r="EF285">
            <v>0</v>
          </cell>
          <cell r="EG285">
            <v>0</v>
          </cell>
          <cell r="EH285">
            <v>0</v>
          </cell>
          <cell r="EI285">
            <v>0</v>
          </cell>
          <cell r="EJ285">
            <v>0</v>
          </cell>
          <cell r="EK285">
            <v>0</v>
          </cell>
          <cell r="EL285">
            <v>0</v>
          </cell>
          <cell r="EM285">
            <v>0</v>
          </cell>
          <cell r="EN285">
            <v>0</v>
          </cell>
          <cell r="EO285">
            <v>0</v>
          </cell>
          <cell r="EP285">
            <v>0</v>
          </cell>
          <cell r="EQ285">
            <v>0</v>
          </cell>
          <cell r="ER285">
            <v>0</v>
          </cell>
          <cell r="ES285" t="b">
            <v>0</v>
          </cell>
          <cell r="ET285">
            <v>0</v>
          </cell>
          <cell r="EU285">
            <v>0</v>
          </cell>
          <cell r="EV285">
            <v>0</v>
          </cell>
        </row>
        <row r="286">
          <cell r="A286">
            <v>322</v>
          </cell>
          <cell r="B286" t="str">
            <v>1480426020018</v>
          </cell>
          <cell r="C286" t="str">
            <v>ESTE</v>
          </cell>
          <cell r="D286" t="str">
            <v>ALBU GAVRIL-MIRCEA</v>
          </cell>
          <cell r="E286" t="str">
            <v>ALBU</v>
          </cell>
          <cell r="F286" t="str">
            <v>GAVRIL-MIRCEA</v>
          </cell>
          <cell r="G286" t="str">
            <v>consilier</v>
          </cell>
          <cell r="H286">
            <v>0</v>
          </cell>
          <cell r="I286">
            <v>3373467</v>
          </cell>
          <cell r="J286">
            <v>3373467</v>
          </cell>
          <cell r="K286">
            <v>1874148</v>
          </cell>
          <cell r="L286">
            <v>0</v>
          </cell>
          <cell r="M286">
            <v>0</v>
          </cell>
          <cell r="N286">
            <v>0</v>
          </cell>
          <cell r="O286">
            <v>0</v>
          </cell>
          <cell r="P286">
            <v>0</v>
          </cell>
          <cell r="Q286">
            <v>144</v>
          </cell>
          <cell r="R286">
            <v>80</v>
          </cell>
          <cell r="S286">
            <v>0</v>
          </cell>
          <cell r="T286">
            <v>0</v>
          </cell>
          <cell r="U286">
            <v>0</v>
          </cell>
          <cell r="V286">
            <v>0</v>
          </cell>
          <cell r="W286">
            <v>0</v>
          </cell>
          <cell r="X286">
            <v>0</v>
          </cell>
          <cell r="Y286">
            <v>0</v>
          </cell>
          <cell r="Z286">
            <v>25</v>
          </cell>
          <cell r="AA286">
            <v>468537</v>
          </cell>
          <cell r="AB286">
            <v>843367</v>
          </cell>
          <cell r="AC286">
            <v>0</v>
          </cell>
          <cell r="AD286">
            <v>0</v>
          </cell>
          <cell r="AE286">
            <v>0</v>
          </cell>
          <cell r="AF286">
            <v>0</v>
          </cell>
          <cell r="AG286">
            <v>0</v>
          </cell>
          <cell r="AH286">
            <v>0</v>
          </cell>
          <cell r="AI286">
            <v>64</v>
          </cell>
          <cell r="AJ286">
            <v>1874148</v>
          </cell>
          <cell r="AK286">
            <v>0</v>
          </cell>
          <cell r="AL286">
            <v>961965</v>
          </cell>
          <cell r="AM286">
            <v>0</v>
          </cell>
          <cell r="AN286">
            <v>0</v>
          </cell>
          <cell r="AO286" t="b">
            <v>0</v>
          </cell>
          <cell r="AP286">
            <v>0</v>
          </cell>
          <cell r="AQ286">
            <v>0</v>
          </cell>
          <cell r="AR286">
            <v>3500000</v>
          </cell>
          <cell r="AS286">
            <v>0</v>
          </cell>
          <cell r="AT286">
            <v>0</v>
          </cell>
          <cell r="AU286">
            <v>210842</v>
          </cell>
          <cell r="AV286">
            <v>33735</v>
          </cell>
          <cell r="AW286">
            <v>8678798</v>
          </cell>
          <cell r="AX286">
            <v>607516</v>
          </cell>
          <cell r="AY286">
            <v>0</v>
          </cell>
          <cell r="AZ286">
            <v>138900</v>
          </cell>
          <cell r="BA286">
            <v>7687805</v>
          </cell>
          <cell r="BB286">
            <v>926000</v>
          </cell>
          <cell r="BC286">
            <v>1</v>
          </cell>
          <cell r="BD286">
            <v>0</v>
          </cell>
          <cell r="BE286">
            <v>926000</v>
          </cell>
          <cell r="BF286">
            <v>6761805</v>
          </cell>
          <cell r="BG286">
            <v>1925662</v>
          </cell>
          <cell r="BH286">
            <v>5901043</v>
          </cell>
          <cell r="BI286">
            <v>0</v>
          </cell>
          <cell r="BJ286">
            <v>0</v>
          </cell>
          <cell r="BK286">
            <v>0</v>
          </cell>
          <cell r="BL286">
            <v>0</v>
          </cell>
          <cell r="BM286">
            <v>5901043</v>
          </cell>
          <cell r="BN286" t="b">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F286">
            <v>0</v>
          </cell>
          <cell r="CG286">
            <v>0</v>
          </cell>
          <cell r="CH286" t="str">
            <v>DECEMBRIE</v>
          </cell>
          <cell r="CJ286">
            <v>0</v>
          </cell>
          <cell r="CK286" t="b">
            <v>0</v>
          </cell>
          <cell r="CL286">
            <v>0</v>
          </cell>
          <cell r="CM286">
            <v>0</v>
          </cell>
          <cell r="CN286">
            <v>0</v>
          </cell>
          <cell r="CO286">
            <v>0</v>
          </cell>
          <cell r="CP286" t="str">
            <v>N</v>
          </cell>
          <cell r="CQ286" t="str">
            <v>N</v>
          </cell>
          <cell r="CR286" t="b">
            <v>0</v>
          </cell>
          <cell r="CS286">
            <v>0</v>
          </cell>
          <cell r="CT286">
            <v>0</v>
          </cell>
          <cell r="CU286">
            <v>0</v>
          </cell>
          <cell r="CV286">
            <v>0</v>
          </cell>
          <cell r="CW286">
            <v>0</v>
          </cell>
          <cell r="CX286">
            <v>0</v>
          </cell>
          <cell r="CY286">
            <v>0</v>
          </cell>
          <cell r="CZ286">
            <v>0</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t="b">
            <v>0</v>
          </cell>
          <cell r="DO286" t="b">
            <v>0</v>
          </cell>
          <cell r="DP286" t="b">
            <v>0</v>
          </cell>
          <cell r="DQ286" t="b">
            <v>0</v>
          </cell>
          <cell r="DR286">
            <v>0</v>
          </cell>
          <cell r="DS286">
            <v>0</v>
          </cell>
          <cell r="DT286">
            <v>0</v>
          </cell>
          <cell r="DU286">
            <v>0</v>
          </cell>
          <cell r="DV286">
            <v>0</v>
          </cell>
          <cell r="DW286">
            <v>0</v>
          </cell>
          <cell r="DX286">
            <v>0</v>
          </cell>
          <cell r="DY286">
            <v>0</v>
          </cell>
          <cell r="DZ286">
            <v>0</v>
          </cell>
          <cell r="EA286">
            <v>0</v>
          </cell>
          <cell r="EB286">
            <v>0</v>
          </cell>
          <cell r="EC286">
            <v>0</v>
          </cell>
          <cell r="ED286">
            <v>0</v>
          </cell>
          <cell r="EE286">
            <v>0</v>
          </cell>
          <cell r="EF286">
            <v>0</v>
          </cell>
          <cell r="EG286">
            <v>0</v>
          </cell>
          <cell r="EH286">
            <v>0</v>
          </cell>
          <cell r="EI286">
            <v>0</v>
          </cell>
          <cell r="EJ286">
            <v>0</v>
          </cell>
          <cell r="EK286">
            <v>0</v>
          </cell>
          <cell r="EL286">
            <v>0</v>
          </cell>
          <cell r="EM286">
            <v>0</v>
          </cell>
          <cell r="EN286">
            <v>0</v>
          </cell>
          <cell r="EO286">
            <v>0</v>
          </cell>
          <cell r="EP286">
            <v>0</v>
          </cell>
          <cell r="EQ286">
            <v>0</v>
          </cell>
          <cell r="ER286">
            <v>0</v>
          </cell>
          <cell r="ES286" t="b">
            <v>0</v>
          </cell>
          <cell r="ET286">
            <v>0</v>
          </cell>
          <cell r="EU286">
            <v>0</v>
          </cell>
          <cell r="EV286">
            <v>0</v>
          </cell>
        </row>
        <row r="287">
          <cell r="A287">
            <v>325</v>
          </cell>
          <cell r="B287" t="str">
            <v>1560715020037</v>
          </cell>
          <cell r="C287" t="str">
            <v>ESTE</v>
          </cell>
          <cell r="D287" t="str">
            <v>MOLDOVAN GABRIEL-ADRIAN</v>
          </cell>
          <cell r="E287" t="str">
            <v>MOLDOVAN</v>
          </cell>
          <cell r="F287" t="str">
            <v>GABRIEL-ADRIAN</v>
          </cell>
          <cell r="G287" t="str">
            <v>inspector spec.</v>
          </cell>
          <cell r="H287">
            <v>0</v>
          </cell>
          <cell r="I287">
            <v>3905000</v>
          </cell>
          <cell r="J287">
            <v>3905000</v>
          </cell>
          <cell r="K287">
            <v>3905000</v>
          </cell>
          <cell r="L287">
            <v>0</v>
          </cell>
          <cell r="M287">
            <v>0</v>
          </cell>
          <cell r="N287">
            <v>0</v>
          </cell>
          <cell r="O287">
            <v>0</v>
          </cell>
          <cell r="P287">
            <v>0</v>
          </cell>
          <cell r="Q287">
            <v>144</v>
          </cell>
          <cell r="R287">
            <v>144</v>
          </cell>
          <cell r="S287">
            <v>0</v>
          </cell>
          <cell r="T287">
            <v>0</v>
          </cell>
          <cell r="U287">
            <v>0</v>
          </cell>
          <cell r="V287">
            <v>0</v>
          </cell>
          <cell r="W287">
            <v>0</v>
          </cell>
          <cell r="X287">
            <v>0</v>
          </cell>
          <cell r="Y287">
            <v>0</v>
          </cell>
          <cell r="Z287">
            <v>20</v>
          </cell>
          <cell r="AA287">
            <v>781000</v>
          </cell>
          <cell r="AB287">
            <v>781000</v>
          </cell>
          <cell r="AC287">
            <v>0</v>
          </cell>
          <cell r="AD287">
            <v>0</v>
          </cell>
          <cell r="AE287">
            <v>0</v>
          </cell>
          <cell r="AF287">
            <v>0</v>
          </cell>
          <cell r="AG287">
            <v>0</v>
          </cell>
          <cell r="AH287">
            <v>0</v>
          </cell>
          <cell r="AI287">
            <v>0</v>
          </cell>
          <cell r="AJ287">
            <v>0</v>
          </cell>
          <cell r="AK287">
            <v>0</v>
          </cell>
          <cell r="AL287">
            <v>3865345</v>
          </cell>
          <cell r="AM287">
            <v>0</v>
          </cell>
          <cell r="AN287">
            <v>0</v>
          </cell>
          <cell r="AO287" t="b">
            <v>0</v>
          </cell>
          <cell r="AP287">
            <v>0</v>
          </cell>
          <cell r="AQ287">
            <v>0</v>
          </cell>
          <cell r="AR287">
            <v>3500000</v>
          </cell>
          <cell r="AS287">
            <v>0</v>
          </cell>
          <cell r="AT287">
            <v>0</v>
          </cell>
          <cell r="AU287">
            <v>234300</v>
          </cell>
          <cell r="AV287">
            <v>39050</v>
          </cell>
          <cell r="AW287">
            <v>12051345</v>
          </cell>
          <cell r="AX287">
            <v>843594</v>
          </cell>
          <cell r="AY287">
            <v>0</v>
          </cell>
          <cell r="AZ287">
            <v>138900</v>
          </cell>
          <cell r="BA287">
            <v>10795501</v>
          </cell>
          <cell r="BB287">
            <v>926000</v>
          </cell>
          <cell r="BC287">
            <v>1.35</v>
          </cell>
          <cell r="BD287">
            <v>324100</v>
          </cell>
          <cell r="BE287">
            <v>1250100</v>
          </cell>
          <cell r="BF287">
            <v>9545401</v>
          </cell>
          <cell r="BG287">
            <v>3039100</v>
          </cell>
          <cell r="BH287">
            <v>7895301</v>
          </cell>
          <cell r="BI287">
            <v>0</v>
          </cell>
          <cell r="BJ287">
            <v>0</v>
          </cell>
          <cell r="BK287">
            <v>550000</v>
          </cell>
          <cell r="BL287">
            <v>0</v>
          </cell>
          <cell r="BM287">
            <v>7306251</v>
          </cell>
          <cell r="BN287" t="b">
            <v>1</v>
          </cell>
          <cell r="BO287">
            <v>39050</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F287">
            <v>0</v>
          </cell>
          <cell r="CG287">
            <v>0</v>
          </cell>
          <cell r="CH287" t="str">
            <v>DECEMBRIE</v>
          </cell>
          <cell r="CI287" t="str">
            <v>IA</v>
          </cell>
          <cell r="CJ287">
            <v>0</v>
          </cell>
          <cell r="CK287" t="b">
            <v>0</v>
          </cell>
          <cell r="CL287">
            <v>0</v>
          </cell>
          <cell r="CM287">
            <v>0</v>
          </cell>
          <cell r="CN287">
            <v>0</v>
          </cell>
          <cell r="CO287">
            <v>0</v>
          </cell>
          <cell r="CP287" t="str">
            <v>N</v>
          </cell>
          <cell r="CQ287" t="str">
            <v>N</v>
          </cell>
          <cell r="CR287" t="b">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t="b">
            <v>0</v>
          </cell>
          <cell r="DO287" t="b">
            <v>0</v>
          </cell>
          <cell r="DP287" t="b">
            <v>0</v>
          </cell>
          <cell r="DQ287" t="b">
            <v>0</v>
          </cell>
          <cell r="DR287">
            <v>0</v>
          </cell>
          <cell r="DS287">
            <v>0</v>
          </cell>
          <cell r="DT287">
            <v>0</v>
          </cell>
          <cell r="DU287">
            <v>0</v>
          </cell>
          <cell r="DV287">
            <v>0</v>
          </cell>
          <cell r="DW287">
            <v>0</v>
          </cell>
          <cell r="DX287">
            <v>0</v>
          </cell>
          <cell r="DY287">
            <v>0</v>
          </cell>
          <cell r="DZ287">
            <v>0</v>
          </cell>
          <cell r="EA287">
            <v>0</v>
          </cell>
          <cell r="EB287">
            <v>0</v>
          </cell>
          <cell r="EC287">
            <v>0</v>
          </cell>
          <cell r="ED287">
            <v>0</v>
          </cell>
          <cell r="EE287">
            <v>0</v>
          </cell>
          <cell r="EF287">
            <v>0</v>
          </cell>
          <cell r="EG287">
            <v>0</v>
          </cell>
          <cell r="EH287">
            <v>0</v>
          </cell>
          <cell r="EI287">
            <v>0</v>
          </cell>
          <cell r="EJ287">
            <v>0</v>
          </cell>
          <cell r="EK287">
            <v>0</v>
          </cell>
          <cell r="EL287">
            <v>0</v>
          </cell>
          <cell r="EM287">
            <v>0</v>
          </cell>
          <cell r="EN287">
            <v>0</v>
          </cell>
          <cell r="EO287">
            <v>0</v>
          </cell>
          <cell r="EP287">
            <v>0</v>
          </cell>
          <cell r="EQ287">
            <v>0</v>
          </cell>
          <cell r="ER287">
            <v>0</v>
          </cell>
          <cell r="ES287" t="b">
            <v>0</v>
          </cell>
          <cell r="ET287">
            <v>0</v>
          </cell>
          <cell r="EU287">
            <v>0</v>
          </cell>
          <cell r="EV287">
            <v>0</v>
          </cell>
        </row>
        <row r="288">
          <cell r="A288">
            <v>333</v>
          </cell>
          <cell r="B288" t="str">
            <v>2600624020061</v>
          </cell>
          <cell r="C288" t="str">
            <v>ESTE</v>
          </cell>
          <cell r="D288" t="str">
            <v>POP IULIANA</v>
          </cell>
          <cell r="E288" t="str">
            <v>POP</v>
          </cell>
          <cell r="F288" t="str">
            <v>IULIANA</v>
          </cell>
          <cell r="G288" t="str">
            <v>referent</v>
          </cell>
          <cell r="H288">
            <v>0</v>
          </cell>
          <cell r="I288">
            <v>2497467</v>
          </cell>
          <cell r="J288">
            <v>2497467</v>
          </cell>
          <cell r="K288">
            <v>2497467</v>
          </cell>
          <cell r="L288">
            <v>0</v>
          </cell>
          <cell r="M288">
            <v>0</v>
          </cell>
          <cell r="N288">
            <v>0</v>
          </cell>
          <cell r="O288">
            <v>0</v>
          </cell>
          <cell r="P288">
            <v>0</v>
          </cell>
          <cell r="Q288">
            <v>144</v>
          </cell>
          <cell r="R288">
            <v>144</v>
          </cell>
          <cell r="S288">
            <v>0</v>
          </cell>
          <cell r="T288">
            <v>0</v>
          </cell>
          <cell r="U288">
            <v>0</v>
          </cell>
          <cell r="V288">
            <v>0</v>
          </cell>
          <cell r="W288">
            <v>0</v>
          </cell>
          <cell r="X288">
            <v>0</v>
          </cell>
          <cell r="Y288">
            <v>0</v>
          </cell>
          <cell r="Z288">
            <v>20</v>
          </cell>
          <cell r="AA288">
            <v>499493</v>
          </cell>
          <cell r="AB288">
            <v>499493</v>
          </cell>
          <cell r="AC288">
            <v>10</v>
          </cell>
          <cell r="AD288">
            <v>249747</v>
          </cell>
          <cell r="AE288">
            <v>249747</v>
          </cell>
          <cell r="AF288">
            <v>15</v>
          </cell>
          <cell r="AG288">
            <v>374620</v>
          </cell>
          <cell r="AH288">
            <v>374620</v>
          </cell>
          <cell r="AI288">
            <v>0</v>
          </cell>
          <cell r="AJ288">
            <v>0</v>
          </cell>
          <cell r="AK288">
            <v>0</v>
          </cell>
          <cell r="AL288">
            <v>2003379</v>
          </cell>
          <cell r="AM288">
            <v>0</v>
          </cell>
          <cell r="AN288">
            <v>0</v>
          </cell>
          <cell r="AO288" t="b">
            <v>0</v>
          </cell>
          <cell r="AP288">
            <v>0</v>
          </cell>
          <cell r="AQ288">
            <v>0</v>
          </cell>
          <cell r="AR288">
            <v>3500000</v>
          </cell>
          <cell r="AS288">
            <v>0</v>
          </cell>
          <cell r="AT288">
            <v>0</v>
          </cell>
          <cell r="AU288">
            <v>181066</v>
          </cell>
          <cell r="AV288">
            <v>24975</v>
          </cell>
          <cell r="AW288">
            <v>9124706</v>
          </cell>
          <cell r="AX288">
            <v>638729</v>
          </cell>
          <cell r="AY288">
            <v>0</v>
          </cell>
          <cell r="AZ288">
            <v>138900</v>
          </cell>
          <cell r="BA288">
            <v>8141036</v>
          </cell>
          <cell r="BB288">
            <v>926000</v>
          </cell>
          <cell r="BC288">
            <v>1.7</v>
          </cell>
          <cell r="BD288">
            <v>648200</v>
          </cell>
          <cell r="BE288">
            <v>1574200</v>
          </cell>
          <cell r="BF288">
            <v>6566836</v>
          </cell>
          <cell r="BG288">
            <v>1847674</v>
          </cell>
          <cell r="BH288">
            <v>6432262</v>
          </cell>
          <cell r="BI288">
            <v>0</v>
          </cell>
          <cell r="BJ288">
            <v>0</v>
          </cell>
          <cell r="BK288">
            <v>0</v>
          </cell>
          <cell r="BL288">
            <v>0</v>
          </cell>
          <cell r="BM288">
            <v>6407287</v>
          </cell>
          <cell r="BN288" t="b">
            <v>1</v>
          </cell>
          <cell r="BO288">
            <v>24975</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F288">
            <v>0</v>
          </cell>
          <cell r="CG288">
            <v>0</v>
          </cell>
          <cell r="CH288" t="str">
            <v>DECEMBRIE</v>
          </cell>
          <cell r="CI288" t="str">
            <v>IA</v>
          </cell>
          <cell r="CJ288">
            <v>0</v>
          </cell>
          <cell r="CK288" t="b">
            <v>0</v>
          </cell>
          <cell r="CL288">
            <v>0</v>
          </cell>
          <cell r="CM288">
            <v>0</v>
          </cell>
          <cell r="CN288">
            <v>0</v>
          </cell>
          <cell r="CO288">
            <v>0</v>
          </cell>
          <cell r="CP288" t="str">
            <v>N</v>
          </cell>
          <cell r="CQ288" t="str">
            <v>N</v>
          </cell>
          <cell r="CR288" t="b">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t="b">
            <v>0</v>
          </cell>
          <cell r="DO288" t="b">
            <v>0</v>
          </cell>
          <cell r="DP288" t="b">
            <v>0</v>
          </cell>
          <cell r="DQ288" t="b">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t="b">
            <v>0</v>
          </cell>
          <cell r="ET288">
            <v>0</v>
          </cell>
          <cell r="EU288">
            <v>0</v>
          </cell>
          <cell r="EV288">
            <v>0</v>
          </cell>
        </row>
        <row r="289">
          <cell r="A289">
            <v>328</v>
          </cell>
          <cell r="B289" t="str">
            <v>2661220253212</v>
          </cell>
          <cell r="C289" t="str">
            <v>ESTE</v>
          </cell>
          <cell r="D289" t="str">
            <v>PORTARU ELENA</v>
          </cell>
          <cell r="E289" t="str">
            <v>PORTARU</v>
          </cell>
          <cell r="F289" t="str">
            <v>ELENA</v>
          </cell>
          <cell r="G289" t="str">
            <v>consilier</v>
          </cell>
          <cell r="H289">
            <v>0</v>
          </cell>
          <cell r="I289">
            <v>3449400</v>
          </cell>
          <cell r="J289">
            <v>3449400</v>
          </cell>
          <cell r="K289">
            <v>3066133</v>
          </cell>
          <cell r="L289">
            <v>0</v>
          </cell>
          <cell r="M289">
            <v>0</v>
          </cell>
          <cell r="N289">
            <v>0</v>
          </cell>
          <cell r="O289">
            <v>0</v>
          </cell>
          <cell r="P289">
            <v>0</v>
          </cell>
          <cell r="Q289">
            <v>144</v>
          </cell>
          <cell r="R289">
            <v>128</v>
          </cell>
          <cell r="S289">
            <v>0</v>
          </cell>
          <cell r="T289">
            <v>0</v>
          </cell>
          <cell r="U289">
            <v>0</v>
          </cell>
          <cell r="V289">
            <v>0</v>
          </cell>
          <cell r="W289">
            <v>0</v>
          </cell>
          <cell r="X289">
            <v>0</v>
          </cell>
          <cell r="Y289">
            <v>0</v>
          </cell>
          <cell r="Z289">
            <v>15</v>
          </cell>
          <cell r="AA289">
            <v>459920</v>
          </cell>
          <cell r="AB289">
            <v>517410</v>
          </cell>
          <cell r="AC289">
            <v>0</v>
          </cell>
          <cell r="AD289">
            <v>0</v>
          </cell>
          <cell r="AE289">
            <v>0</v>
          </cell>
          <cell r="AF289">
            <v>0</v>
          </cell>
          <cell r="AG289">
            <v>0</v>
          </cell>
          <cell r="AH289">
            <v>0</v>
          </cell>
          <cell r="AI289">
            <v>16</v>
          </cell>
          <cell r="AJ289">
            <v>440757</v>
          </cell>
          <cell r="AK289">
            <v>0</v>
          </cell>
          <cell r="AL289">
            <v>889298</v>
          </cell>
          <cell r="AM289">
            <v>0</v>
          </cell>
          <cell r="AN289">
            <v>0</v>
          </cell>
          <cell r="AO289" t="b">
            <v>0</v>
          </cell>
          <cell r="AP289">
            <v>0</v>
          </cell>
          <cell r="AQ289">
            <v>0</v>
          </cell>
          <cell r="AR289">
            <v>3500000</v>
          </cell>
          <cell r="AS289">
            <v>0</v>
          </cell>
          <cell r="AT289">
            <v>0</v>
          </cell>
          <cell r="AU289">
            <v>198340</v>
          </cell>
          <cell r="AV289">
            <v>34494</v>
          </cell>
          <cell r="AW289">
            <v>8356108</v>
          </cell>
          <cell r="AX289">
            <v>584928</v>
          </cell>
          <cell r="AY289">
            <v>0</v>
          </cell>
          <cell r="AZ289">
            <v>138900</v>
          </cell>
          <cell r="BA289">
            <v>7399446</v>
          </cell>
          <cell r="BB289">
            <v>926000</v>
          </cell>
          <cell r="BC289">
            <v>1.35</v>
          </cell>
          <cell r="BD289">
            <v>324100</v>
          </cell>
          <cell r="BE289">
            <v>1250100</v>
          </cell>
          <cell r="BF289">
            <v>6149346</v>
          </cell>
          <cell r="BG289">
            <v>1680678</v>
          </cell>
          <cell r="BH289">
            <v>5857668</v>
          </cell>
          <cell r="BI289">
            <v>0</v>
          </cell>
          <cell r="BJ289">
            <v>0</v>
          </cell>
          <cell r="BK289">
            <v>0</v>
          </cell>
          <cell r="BL289">
            <v>0</v>
          </cell>
          <cell r="BM289">
            <v>5823174</v>
          </cell>
          <cell r="BN289" t="b">
            <v>1</v>
          </cell>
          <cell r="BO289">
            <v>34494</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F289">
            <v>0</v>
          </cell>
          <cell r="CG289">
            <v>0</v>
          </cell>
          <cell r="CH289" t="str">
            <v>DECEMBRIE</v>
          </cell>
          <cell r="CJ289">
            <v>0</v>
          </cell>
          <cell r="CK289" t="b">
            <v>0</v>
          </cell>
          <cell r="CL289">
            <v>0</v>
          </cell>
          <cell r="CM289">
            <v>0</v>
          </cell>
          <cell r="CN289">
            <v>0</v>
          </cell>
          <cell r="CO289">
            <v>0</v>
          </cell>
          <cell r="CP289" t="str">
            <v>N</v>
          </cell>
          <cell r="CQ289" t="str">
            <v>N</v>
          </cell>
          <cell r="CR289" t="b">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t="b">
            <v>0</v>
          </cell>
          <cell r="DO289" t="b">
            <v>0</v>
          </cell>
          <cell r="DP289" t="b">
            <v>0</v>
          </cell>
          <cell r="DQ289" t="b">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t="b">
            <v>0</v>
          </cell>
          <cell r="ET289">
            <v>0</v>
          </cell>
          <cell r="EU289">
            <v>0</v>
          </cell>
          <cell r="EV289">
            <v>0</v>
          </cell>
        </row>
        <row r="290">
          <cell r="A290">
            <v>341</v>
          </cell>
          <cell r="B290" t="str">
            <v>2600624020019</v>
          </cell>
          <cell r="C290" t="str">
            <v>ESTE</v>
          </cell>
          <cell r="D290" t="str">
            <v>ARCEREANU GABRIELA</v>
          </cell>
          <cell r="E290" t="str">
            <v>ARCEREANU</v>
          </cell>
          <cell r="F290" t="str">
            <v>GABRIELA</v>
          </cell>
          <cell r="G290" t="str">
            <v>inspector spec.</v>
          </cell>
          <cell r="H290">
            <v>0</v>
          </cell>
          <cell r="I290">
            <v>3905000</v>
          </cell>
          <cell r="J290">
            <v>4799896</v>
          </cell>
          <cell r="K290">
            <v>3466592</v>
          </cell>
          <cell r="L290">
            <v>894896</v>
          </cell>
          <cell r="M290">
            <v>646314</v>
          </cell>
          <cell r="N290">
            <v>0</v>
          </cell>
          <cell r="O290">
            <v>0</v>
          </cell>
          <cell r="P290">
            <v>0</v>
          </cell>
          <cell r="Q290">
            <v>144</v>
          </cell>
          <cell r="R290">
            <v>104</v>
          </cell>
          <cell r="S290">
            <v>0</v>
          </cell>
          <cell r="T290">
            <v>0</v>
          </cell>
          <cell r="U290">
            <v>0</v>
          </cell>
          <cell r="V290">
            <v>0</v>
          </cell>
          <cell r="W290">
            <v>0</v>
          </cell>
          <cell r="X290">
            <v>0</v>
          </cell>
          <cell r="Y290">
            <v>0</v>
          </cell>
          <cell r="Z290">
            <v>15</v>
          </cell>
          <cell r="AA290">
            <v>519989</v>
          </cell>
          <cell r="AB290">
            <v>719984</v>
          </cell>
          <cell r="AC290">
            <v>10</v>
          </cell>
          <cell r="AD290">
            <v>346659</v>
          </cell>
          <cell r="AE290">
            <v>479990</v>
          </cell>
          <cell r="AF290">
            <v>0</v>
          </cell>
          <cell r="AG290">
            <v>0</v>
          </cell>
          <cell r="AH290">
            <v>0</v>
          </cell>
          <cell r="AI290">
            <v>40</v>
          </cell>
          <cell r="AJ290">
            <v>1533300</v>
          </cell>
          <cell r="AK290">
            <v>0</v>
          </cell>
          <cell r="AL290">
            <v>3885414</v>
          </cell>
          <cell r="AM290">
            <v>0</v>
          </cell>
          <cell r="AN290">
            <v>0</v>
          </cell>
          <cell r="AO290" t="b">
            <v>0</v>
          </cell>
          <cell r="AP290">
            <v>0</v>
          </cell>
          <cell r="AQ290">
            <v>0</v>
          </cell>
          <cell r="AR290">
            <v>3500000</v>
          </cell>
          <cell r="AS290">
            <v>0</v>
          </cell>
          <cell r="AT290">
            <v>0</v>
          </cell>
          <cell r="AU290">
            <v>299994</v>
          </cell>
          <cell r="AV290">
            <v>47999</v>
          </cell>
          <cell r="AW290">
            <v>13251954</v>
          </cell>
          <cell r="AX290">
            <v>927637</v>
          </cell>
          <cell r="AY290">
            <v>0</v>
          </cell>
          <cell r="AZ290">
            <v>138900</v>
          </cell>
          <cell r="BA290">
            <v>11837424</v>
          </cell>
          <cell r="BB290">
            <v>926000</v>
          </cell>
          <cell r="BC290">
            <v>1</v>
          </cell>
          <cell r="BD290">
            <v>0</v>
          </cell>
          <cell r="BE290">
            <v>926000</v>
          </cell>
          <cell r="BF290">
            <v>10911424</v>
          </cell>
          <cell r="BG290">
            <v>3585510</v>
          </cell>
          <cell r="BH290">
            <v>8390814</v>
          </cell>
          <cell r="BI290">
            <v>0</v>
          </cell>
          <cell r="BJ290">
            <v>0</v>
          </cell>
          <cell r="BK290">
            <v>0</v>
          </cell>
          <cell r="BL290">
            <v>0</v>
          </cell>
          <cell r="BM290">
            <v>8351764</v>
          </cell>
          <cell r="BN290" t="b">
            <v>1</v>
          </cell>
          <cell r="BO290">
            <v>39050</v>
          </cell>
          <cell r="BP290">
            <v>0</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D290">
            <v>0</v>
          </cell>
          <cell r="CF290">
            <v>0</v>
          </cell>
          <cell r="CG290">
            <v>0</v>
          </cell>
          <cell r="CH290" t="str">
            <v>DECEMBRIE</v>
          </cell>
          <cell r="CI290" t="str">
            <v>IA</v>
          </cell>
          <cell r="CJ290">
            <v>0</v>
          </cell>
          <cell r="CK290" t="b">
            <v>0</v>
          </cell>
          <cell r="CL290">
            <v>0</v>
          </cell>
          <cell r="CM290">
            <v>0</v>
          </cell>
          <cell r="CN290">
            <v>0</v>
          </cell>
          <cell r="CO290">
            <v>0</v>
          </cell>
          <cell r="CP290" t="str">
            <v>N</v>
          </cell>
          <cell r="CQ290" t="str">
            <v>N</v>
          </cell>
          <cell r="CR290" t="b">
            <v>0</v>
          </cell>
          <cell r="CS290">
            <v>0</v>
          </cell>
          <cell r="CT290">
            <v>0</v>
          </cell>
          <cell r="CU290">
            <v>0</v>
          </cell>
          <cell r="CV290">
            <v>0</v>
          </cell>
          <cell r="CW290">
            <v>0</v>
          </cell>
          <cell r="CX290">
            <v>0</v>
          </cell>
          <cell r="CY290">
            <v>0</v>
          </cell>
          <cell r="CZ290">
            <v>0</v>
          </cell>
          <cell r="DA290">
            <v>0</v>
          </cell>
          <cell r="DB290">
            <v>0</v>
          </cell>
          <cell r="DC290">
            <v>0</v>
          </cell>
          <cell r="DD290">
            <v>0</v>
          </cell>
          <cell r="DE290">
            <v>0</v>
          </cell>
          <cell r="DF290">
            <v>0</v>
          </cell>
          <cell r="DG290">
            <v>0</v>
          </cell>
          <cell r="DH290">
            <v>0</v>
          </cell>
          <cell r="DI290">
            <v>0</v>
          </cell>
          <cell r="DJ290">
            <v>0</v>
          </cell>
          <cell r="DK290">
            <v>0</v>
          </cell>
          <cell r="DL290">
            <v>0</v>
          </cell>
          <cell r="DM290">
            <v>0</v>
          </cell>
          <cell r="DN290" t="b">
            <v>0</v>
          </cell>
          <cell r="DO290" t="b">
            <v>0</v>
          </cell>
          <cell r="DP290" t="b">
            <v>0</v>
          </cell>
          <cell r="DQ290" t="b">
            <v>0</v>
          </cell>
          <cell r="DR290">
            <v>0</v>
          </cell>
          <cell r="DS290">
            <v>0</v>
          </cell>
          <cell r="DT290">
            <v>0</v>
          </cell>
          <cell r="DU290">
            <v>0</v>
          </cell>
          <cell r="DV290">
            <v>0</v>
          </cell>
          <cell r="DW290">
            <v>0</v>
          </cell>
          <cell r="DX290">
            <v>0</v>
          </cell>
          <cell r="DY290">
            <v>0</v>
          </cell>
          <cell r="DZ290">
            <v>0</v>
          </cell>
          <cell r="EA290">
            <v>0</v>
          </cell>
          <cell r="EB290">
            <v>0</v>
          </cell>
          <cell r="EC290">
            <v>0</v>
          </cell>
          <cell r="ED290">
            <v>0</v>
          </cell>
          <cell r="EE290">
            <v>0</v>
          </cell>
          <cell r="EF290">
            <v>0</v>
          </cell>
          <cell r="EG290">
            <v>0</v>
          </cell>
          <cell r="EH290">
            <v>0</v>
          </cell>
          <cell r="EI290">
            <v>0</v>
          </cell>
          <cell r="EJ290">
            <v>0</v>
          </cell>
          <cell r="EK290">
            <v>0</v>
          </cell>
          <cell r="EL290">
            <v>0</v>
          </cell>
          <cell r="EM290">
            <v>0</v>
          </cell>
          <cell r="EN290">
            <v>0</v>
          </cell>
          <cell r="EO290">
            <v>0</v>
          </cell>
          <cell r="EP290">
            <v>0</v>
          </cell>
          <cell r="EQ290">
            <v>0</v>
          </cell>
          <cell r="ER290">
            <v>0</v>
          </cell>
          <cell r="ES290" t="b">
            <v>0</v>
          </cell>
          <cell r="ET290">
            <v>0</v>
          </cell>
          <cell r="EU290">
            <v>0</v>
          </cell>
          <cell r="EV290">
            <v>0</v>
          </cell>
        </row>
        <row r="291">
          <cell r="A291">
            <v>291</v>
          </cell>
          <cell r="B291" t="str">
            <v>2530403020040</v>
          </cell>
          <cell r="C291" t="str">
            <v>ESTE</v>
          </cell>
          <cell r="D291" t="str">
            <v>SOBARU VALERICA</v>
          </cell>
          <cell r="E291" t="str">
            <v>SOBARU</v>
          </cell>
          <cell r="F291" t="str">
            <v>VALERICA</v>
          </cell>
          <cell r="G291" t="str">
            <v>inspector</v>
          </cell>
          <cell r="H291">
            <v>0</v>
          </cell>
          <cell r="I291">
            <v>2547000</v>
          </cell>
          <cell r="J291">
            <v>2547000</v>
          </cell>
          <cell r="K291">
            <v>2547000</v>
          </cell>
          <cell r="L291">
            <v>0</v>
          </cell>
          <cell r="M291">
            <v>0</v>
          </cell>
          <cell r="N291">
            <v>0</v>
          </cell>
          <cell r="O291">
            <v>0</v>
          </cell>
          <cell r="P291">
            <v>0</v>
          </cell>
          <cell r="Q291">
            <v>144</v>
          </cell>
          <cell r="R291">
            <v>144</v>
          </cell>
          <cell r="S291">
            <v>0</v>
          </cell>
          <cell r="T291">
            <v>0</v>
          </cell>
          <cell r="U291">
            <v>0</v>
          </cell>
          <cell r="V291">
            <v>0</v>
          </cell>
          <cell r="W291">
            <v>0</v>
          </cell>
          <cell r="X291">
            <v>0</v>
          </cell>
          <cell r="Y291">
            <v>0</v>
          </cell>
          <cell r="Z291">
            <v>25</v>
          </cell>
          <cell r="AA291">
            <v>636750</v>
          </cell>
          <cell r="AB291">
            <v>636750</v>
          </cell>
          <cell r="AC291">
            <v>10</v>
          </cell>
          <cell r="AD291">
            <v>254700</v>
          </cell>
          <cell r="AE291">
            <v>254700</v>
          </cell>
          <cell r="AF291">
            <v>15</v>
          </cell>
          <cell r="AG291">
            <v>382050</v>
          </cell>
          <cell r="AH291">
            <v>382050</v>
          </cell>
          <cell r="AI291">
            <v>0</v>
          </cell>
          <cell r="AJ291">
            <v>0</v>
          </cell>
          <cell r="AK291">
            <v>0</v>
          </cell>
          <cell r="AL291">
            <v>2150974</v>
          </cell>
          <cell r="AM291">
            <v>0</v>
          </cell>
          <cell r="AN291">
            <v>0</v>
          </cell>
          <cell r="AO291" t="b">
            <v>0</v>
          </cell>
          <cell r="AP291">
            <v>0</v>
          </cell>
          <cell r="AQ291">
            <v>0</v>
          </cell>
          <cell r="AR291">
            <v>3500000</v>
          </cell>
          <cell r="AS291">
            <v>0</v>
          </cell>
          <cell r="AT291">
            <v>0</v>
          </cell>
          <cell r="AU291">
            <v>191025</v>
          </cell>
          <cell r="AV291">
            <v>25470</v>
          </cell>
          <cell r="AW291">
            <v>9471474</v>
          </cell>
          <cell r="AX291">
            <v>663003</v>
          </cell>
          <cell r="AY291">
            <v>0</v>
          </cell>
          <cell r="AZ291">
            <v>138900</v>
          </cell>
          <cell r="BA291">
            <v>8453076</v>
          </cell>
          <cell r="BB291">
            <v>926000</v>
          </cell>
          <cell r="BC291">
            <v>1.35</v>
          </cell>
          <cell r="BD291">
            <v>324100</v>
          </cell>
          <cell r="BE291">
            <v>1250100</v>
          </cell>
          <cell r="BF291">
            <v>7202976</v>
          </cell>
          <cell r="BG291">
            <v>2102130</v>
          </cell>
          <cell r="BH291">
            <v>6489846</v>
          </cell>
          <cell r="BI291">
            <v>0</v>
          </cell>
          <cell r="BJ291">
            <v>0</v>
          </cell>
          <cell r="BK291">
            <v>0</v>
          </cell>
          <cell r="BL291">
            <v>0</v>
          </cell>
          <cell r="BM291">
            <v>6464376</v>
          </cell>
          <cell r="BN291" t="b">
            <v>1</v>
          </cell>
          <cell r="BO291">
            <v>25470</v>
          </cell>
          <cell r="BP291">
            <v>0</v>
          </cell>
          <cell r="BQ291">
            <v>0</v>
          </cell>
          <cell r="BR291">
            <v>0</v>
          </cell>
          <cell r="BS291">
            <v>0</v>
          </cell>
          <cell r="BT291">
            <v>0</v>
          </cell>
          <cell r="BU291">
            <v>0</v>
          </cell>
          <cell r="BV291">
            <v>0</v>
          </cell>
          <cell r="BW291">
            <v>0</v>
          </cell>
          <cell r="BX291">
            <v>0</v>
          </cell>
          <cell r="BY291">
            <v>0</v>
          </cell>
          <cell r="BZ291">
            <v>0</v>
          </cell>
          <cell r="CA291">
            <v>0</v>
          </cell>
          <cell r="CB291">
            <v>0</v>
          </cell>
          <cell r="CC291">
            <v>0</v>
          </cell>
          <cell r="CD291">
            <v>0</v>
          </cell>
          <cell r="CF291">
            <v>0</v>
          </cell>
          <cell r="CG291">
            <v>0</v>
          </cell>
          <cell r="CH291" t="str">
            <v>DECEMBRIE</v>
          </cell>
          <cell r="CI291" t="str">
            <v>IA</v>
          </cell>
          <cell r="CJ291">
            <v>0</v>
          </cell>
          <cell r="CK291" t="b">
            <v>0</v>
          </cell>
          <cell r="CL291">
            <v>0</v>
          </cell>
          <cell r="CM291">
            <v>0</v>
          </cell>
          <cell r="CN291">
            <v>0</v>
          </cell>
          <cell r="CO291">
            <v>0</v>
          </cell>
          <cell r="CP291" t="str">
            <v>N</v>
          </cell>
          <cell r="CQ291" t="str">
            <v>N</v>
          </cell>
          <cell r="CR291" t="b">
            <v>0</v>
          </cell>
          <cell r="CS291">
            <v>0</v>
          </cell>
          <cell r="CT291">
            <v>0</v>
          </cell>
          <cell r="CU291">
            <v>0</v>
          </cell>
          <cell r="CV291">
            <v>0</v>
          </cell>
          <cell r="CW291">
            <v>0</v>
          </cell>
          <cell r="CX291">
            <v>0</v>
          </cell>
          <cell r="CY291">
            <v>0</v>
          </cell>
          <cell r="CZ291">
            <v>0</v>
          </cell>
          <cell r="DA291">
            <v>0</v>
          </cell>
          <cell r="DB291">
            <v>0</v>
          </cell>
          <cell r="DC291">
            <v>0</v>
          </cell>
          <cell r="DD291">
            <v>0</v>
          </cell>
          <cell r="DE291">
            <v>0</v>
          </cell>
          <cell r="DF291">
            <v>0</v>
          </cell>
          <cell r="DG291">
            <v>0</v>
          </cell>
          <cell r="DH291">
            <v>0</v>
          </cell>
          <cell r="DI291">
            <v>0</v>
          </cell>
          <cell r="DJ291">
            <v>0</v>
          </cell>
          <cell r="DK291">
            <v>0</v>
          </cell>
          <cell r="DL291">
            <v>0</v>
          </cell>
          <cell r="DM291">
            <v>0</v>
          </cell>
          <cell r="DN291" t="b">
            <v>0</v>
          </cell>
          <cell r="DO291" t="b">
            <v>0</v>
          </cell>
          <cell r="DP291" t="b">
            <v>0</v>
          </cell>
          <cell r="DQ291" t="b">
            <v>0</v>
          </cell>
          <cell r="DR291">
            <v>0</v>
          </cell>
          <cell r="DS291">
            <v>0</v>
          </cell>
          <cell r="DT291">
            <v>0</v>
          </cell>
          <cell r="DU291">
            <v>0</v>
          </cell>
          <cell r="DV291">
            <v>0</v>
          </cell>
          <cell r="DW291">
            <v>0</v>
          </cell>
          <cell r="DX291">
            <v>0</v>
          </cell>
          <cell r="DY291">
            <v>0</v>
          </cell>
          <cell r="DZ291">
            <v>0</v>
          </cell>
          <cell r="EA291">
            <v>0</v>
          </cell>
          <cell r="EB291">
            <v>0</v>
          </cell>
          <cell r="EC291">
            <v>0</v>
          </cell>
          <cell r="ED291">
            <v>0</v>
          </cell>
          <cell r="EE291">
            <v>0</v>
          </cell>
          <cell r="EF291">
            <v>0</v>
          </cell>
          <cell r="EG291">
            <v>0</v>
          </cell>
          <cell r="EH291">
            <v>0</v>
          </cell>
          <cell r="EI291">
            <v>0</v>
          </cell>
          <cell r="EJ291">
            <v>0</v>
          </cell>
          <cell r="EK291">
            <v>0</v>
          </cell>
          <cell r="EL291">
            <v>0</v>
          </cell>
          <cell r="EM291">
            <v>0</v>
          </cell>
          <cell r="EN291">
            <v>0</v>
          </cell>
          <cell r="EO291">
            <v>0</v>
          </cell>
          <cell r="EP291">
            <v>0</v>
          </cell>
          <cell r="EQ291">
            <v>0</v>
          </cell>
          <cell r="ER291">
            <v>0</v>
          </cell>
          <cell r="ES291" t="b">
            <v>0</v>
          </cell>
          <cell r="ET291">
            <v>0</v>
          </cell>
          <cell r="EU291">
            <v>0</v>
          </cell>
          <cell r="EV291">
            <v>0</v>
          </cell>
        </row>
        <row r="292">
          <cell r="A292">
            <v>342</v>
          </cell>
          <cell r="B292" t="str">
            <v>1411109020034</v>
          </cell>
          <cell r="C292" t="str">
            <v>ESTE</v>
          </cell>
          <cell r="D292" t="str">
            <v>SABAILA MIHAI-OVIDIU</v>
          </cell>
          <cell r="E292" t="str">
            <v>SABAILA</v>
          </cell>
          <cell r="F292" t="str">
            <v>MIHAI-OVIDIU</v>
          </cell>
          <cell r="G292" t="str">
            <v>inspector spec.</v>
          </cell>
          <cell r="H292">
            <v>0</v>
          </cell>
          <cell r="I292">
            <v>3753133</v>
          </cell>
          <cell r="J292">
            <v>3753133</v>
          </cell>
          <cell r="K292">
            <v>0</v>
          </cell>
          <cell r="L292">
            <v>0</v>
          </cell>
          <cell r="M292">
            <v>0</v>
          </cell>
          <cell r="N292">
            <v>0</v>
          </cell>
          <cell r="O292">
            <v>0</v>
          </cell>
          <cell r="P292">
            <v>0</v>
          </cell>
          <cell r="Q292">
            <v>144</v>
          </cell>
          <cell r="R292">
            <v>0</v>
          </cell>
          <cell r="S292">
            <v>0</v>
          </cell>
          <cell r="T292">
            <v>0</v>
          </cell>
          <cell r="U292">
            <v>0</v>
          </cell>
          <cell r="V292">
            <v>0</v>
          </cell>
          <cell r="W292">
            <v>0</v>
          </cell>
          <cell r="X292">
            <v>0</v>
          </cell>
          <cell r="Y292">
            <v>0</v>
          </cell>
          <cell r="Z292">
            <v>25</v>
          </cell>
          <cell r="AA292">
            <v>0</v>
          </cell>
          <cell r="AB292">
            <v>938283</v>
          </cell>
          <cell r="AC292">
            <v>0</v>
          </cell>
          <cell r="AD292">
            <v>0</v>
          </cell>
          <cell r="AE292">
            <v>0</v>
          </cell>
          <cell r="AF292">
            <v>15</v>
          </cell>
          <cell r="AG292">
            <v>0</v>
          </cell>
          <cell r="AH292">
            <v>562970</v>
          </cell>
          <cell r="AI292">
            <v>0</v>
          </cell>
          <cell r="AJ292">
            <v>0</v>
          </cell>
          <cell r="AK292">
            <v>4466228</v>
          </cell>
          <cell r="AL292">
            <v>2554590</v>
          </cell>
          <cell r="AM292">
            <v>0</v>
          </cell>
          <cell r="AN292">
            <v>0</v>
          </cell>
          <cell r="AO292" t="b">
            <v>0</v>
          </cell>
          <cell r="AP292">
            <v>0</v>
          </cell>
          <cell r="AQ292">
            <v>0</v>
          </cell>
          <cell r="AR292">
            <v>3500000</v>
          </cell>
          <cell r="AS292">
            <v>0</v>
          </cell>
          <cell r="AT292">
            <v>0</v>
          </cell>
          <cell r="AU292">
            <v>262719</v>
          </cell>
          <cell r="AV292">
            <v>37531</v>
          </cell>
          <cell r="AW292">
            <v>10520818</v>
          </cell>
          <cell r="AX292">
            <v>423821</v>
          </cell>
          <cell r="AY292">
            <v>0</v>
          </cell>
          <cell r="AZ292">
            <v>138900</v>
          </cell>
          <cell r="BA292">
            <v>9657847</v>
          </cell>
          <cell r="BB292">
            <v>926000</v>
          </cell>
          <cell r="BC292">
            <v>1</v>
          </cell>
          <cell r="BD292">
            <v>0</v>
          </cell>
          <cell r="BE292">
            <v>926000</v>
          </cell>
          <cell r="BF292">
            <v>8731847</v>
          </cell>
          <cell r="BG292">
            <v>2713679</v>
          </cell>
          <cell r="BH292">
            <v>7083068</v>
          </cell>
          <cell r="BI292">
            <v>0</v>
          </cell>
          <cell r="BJ292">
            <v>0</v>
          </cell>
          <cell r="BK292">
            <v>0</v>
          </cell>
          <cell r="BL292">
            <v>0</v>
          </cell>
          <cell r="BM292">
            <v>7045537</v>
          </cell>
          <cell r="BN292" t="b">
            <v>1</v>
          </cell>
          <cell r="BO292">
            <v>37531</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F292">
            <v>0</v>
          </cell>
          <cell r="CG292">
            <v>0</v>
          </cell>
          <cell r="CH292" t="str">
            <v>DECEMBRIE</v>
          </cell>
          <cell r="CI292" t="str">
            <v>IA</v>
          </cell>
          <cell r="CJ292">
            <v>0</v>
          </cell>
          <cell r="CK292" t="b">
            <v>0</v>
          </cell>
          <cell r="CL292">
            <v>0</v>
          </cell>
          <cell r="CM292">
            <v>0</v>
          </cell>
          <cell r="CN292">
            <v>0</v>
          </cell>
          <cell r="CO292">
            <v>0</v>
          </cell>
          <cell r="CP292" t="str">
            <v>N</v>
          </cell>
          <cell r="CQ292" t="str">
            <v>N</v>
          </cell>
          <cell r="CR292" t="b">
            <v>0</v>
          </cell>
          <cell r="CS292">
            <v>85</v>
          </cell>
          <cell r="CT292">
            <v>104</v>
          </cell>
          <cell r="CU292">
            <v>144</v>
          </cell>
          <cell r="CV292">
            <v>0</v>
          </cell>
          <cell r="CW292">
            <v>144</v>
          </cell>
          <cell r="CX292">
            <v>0</v>
          </cell>
          <cell r="CY292">
            <v>0</v>
          </cell>
          <cell r="CZ292">
            <v>4466228</v>
          </cell>
          <cell r="DA292">
            <v>144</v>
          </cell>
          <cell r="DB292">
            <v>0</v>
          </cell>
          <cell r="DC292">
            <v>144</v>
          </cell>
          <cell r="DD292">
            <v>0</v>
          </cell>
          <cell r="DE292">
            <v>4466228</v>
          </cell>
          <cell r="DF292">
            <v>4466228</v>
          </cell>
          <cell r="DG292">
            <v>0</v>
          </cell>
          <cell r="DH292">
            <v>0</v>
          </cell>
          <cell r="DI292">
            <v>0</v>
          </cell>
          <cell r="DJ292">
            <v>0</v>
          </cell>
          <cell r="DK292">
            <v>0</v>
          </cell>
          <cell r="DL292">
            <v>0</v>
          </cell>
          <cell r="DM292">
            <v>0</v>
          </cell>
          <cell r="DN292" t="b">
            <v>1</v>
          </cell>
          <cell r="DO292" t="b">
            <v>0</v>
          </cell>
          <cell r="DP292" t="b">
            <v>0</v>
          </cell>
          <cell r="DQ292" t="b">
            <v>0</v>
          </cell>
          <cell r="DR292">
            <v>0</v>
          </cell>
          <cell r="DS292">
            <v>0</v>
          </cell>
          <cell r="DT292">
            <v>0</v>
          </cell>
          <cell r="DU292">
            <v>0</v>
          </cell>
          <cell r="DV292">
            <v>0</v>
          </cell>
          <cell r="DW292">
            <v>0</v>
          </cell>
          <cell r="DX292">
            <v>0</v>
          </cell>
          <cell r="DY292">
            <v>0</v>
          </cell>
          <cell r="DZ292">
            <v>0</v>
          </cell>
          <cell r="EA292">
            <v>0</v>
          </cell>
          <cell r="EB292">
            <v>0</v>
          </cell>
          <cell r="EC292">
            <v>0</v>
          </cell>
          <cell r="ED292">
            <v>0</v>
          </cell>
          <cell r="EE292">
            <v>0</v>
          </cell>
          <cell r="EF292">
            <v>0</v>
          </cell>
          <cell r="EG292">
            <v>0</v>
          </cell>
          <cell r="EH292">
            <v>0</v>
          </cell>
          <cell r="EI292">
            <v>0</v>
          </cell>
          <cell r="EJ292">
            <v>0</v>
          </cell>
          <cell r="EK292">
            <v>0</v>
          </cell>
          <cell r="EL292">
            <v>0</v>
          </cell>
          <cell r="EM292">
            <v>0</v>
          </cell>
          <cell r="EN292">
            <v>0</v>
          </cell>
          <cell r="EO292">
            <v>0</v>
          </cell>
          <cell r="EP292">
            <v>0</v>
          </cell>
          <cell r="EQ292">
            <v>0</v>
          </cell>
          <cell r="ER292">
            <v>0</v>
          </cell>
          <cell r="ES292" t="b">
            <v>0</v>
          </cell>
          <cell r="ET292">
            <v>0</v>
          </cell>
          <cell r="EU292">
            <v>0</v>
          </cell>
          <cell r="EV292">
            <v>0</v>
          </cell>
        </row>
        <row r="293">
          <cell r="A293">
            <v>343</v>
          </cell>
          <cell r="B293" t="str">
            <v>2580828312972</v>
          </cell>
          <cell r="C293" t="str">
            <v>ESTE</v>
          </cell>
          <cell r="D293" t="str">
            <v>GALASEL DOINA</v>
          </cell>
          <cell r="E293" t="str">
            <v>GALASEL</v>
          </cell>
          <cell r="F293" t="str">
            <v>DOINA</v>
          </cell>
          <cell r="G293" t="str">
            <v>inspector spec.</v>
          </cell>
          <cell r="H293">
            <v>0</v>
          </cell>
          <cell r="I293">
            <v>3384900</v>
          </cell>
          <cell r="J293">
            <v>3384900</v>
          </cell>
          <cell r="K293">
            <v>3384900</v>
          </cell>
          <cell r="L293">
            <v>0</v>
          </cell>
          <cell r="M293">
            <v>0</v>
          </cell>
          <cell r="N293">
            <v>0</v>
          </cell>
          <cell r="O293">
            <v>0</v>
          </cell>
          <cell r="P293">
            <v>0</v>
          </cell>
          <cell r="Q293">
            <v>144</v>
          </cell>
          <cell r="R293">
            <v>144</v>
          </cell>
          <cell r="S293">
            <v>0</v>
          </cell>
          <cell r="T293">
            <v>0</v>
          </cell>
          <cell r="U293">
            <v>0</v>
          </cell>
          <cell r="V293">
            <v>0</v>
          </cell>
          <cell r="W293">
            <v>0</v>
          </cell>
          <cell r="X293">
            <v>0</v>
          </cell>
          <cell r="Y293">
            <v>0</v>
          </cell>
          <cell r="Z293">
            <v>20</v>
          </cell>
          <cell r="AA293">
            <v>676980</v>
          </cell>
          <cell r="AB293">
            <v>676980</v>
          </cell>
          <cell r="AC293">
            <v>0</v>
          </cell>
          <cell r="AD293">
            <v>0</v>
          </cell>
          <cell r="AE293">
            <v>0</v>
          </cell>
          <cell r="AF293">
            <v>0</v>
          </cell>
          <cell r="AG293">
            <v>0</v>
          </cell>
          <cell r="AH293">
            <v>0</v>
          </cell>
          <cell r="AI293">
            <v>0</v>
          </cell>
          <cell r="AJ293">
            <v>0</v>
          </cell>
          <cell r="AK293">
            <v>0</v>
          </cell>
          <cell r="AL293">
            <v>2665325</v>
          </cell>
          <cell r="AM293">
            <v>0</v>
          </cell>
          <cell r="AN293">
            <v>0</v>
          </cell>
          <cell r="AO293" t="b">
            <v>0</v>
          </cell>
          <cell r="AP293">
            <v>0</v>
          </cell>
          <cell r="AQ293">
            <v>0</v>
          </cell>
          <cell r="AR293">
            <v>3500000</v>
          </cell>
          <cell r="AS293">
            <v>0</v>
          </cell>
          <cell r="AT293">
            <v>0</v>
          </cell>
          <cell r="AU293">
            <v>203094</v>
          </cell>
          <cell r="AV293">
            <v>33849</v>
          </cell>
          <cell r="AW293">
            <v>10227205</v>
          </cell>
          <cell r="AX293">
            <v>715904</v>
          </cell>
          <cell r="AY293">
            <v>0</v>
          </cell>
          <cell r="AZ293">
            <v>138900</v>
          </cell>
          <cell r="BA293">
            <v>9135458</v>
          </cell>
          <cell r="BB293">
            <v>926000</v>
          </cell>
          <cell r="BC293">
            <v>1</v>
          </cell>
          <cell r="BD293">
            <v>0</v>
          </cell>
          <cell r="BE293">
            <v>926000</v>
          </cell>
          <cell r="BF293">
            <v>8209458</v>
          </cell>
          <cell r="BG293">
            <v>2504723</v>
          </cell>
          <cell r="BH293">
            <v>6769635</v>
          </cell>
          <cell r="BI293">
            <v>0</v>
          </cell>
          <cell r="BJ293">
            <v>0</v>
          </cell>
          <cell r="BK293">
            <v>335000</v>
          </cell>
          <cell r="BL293">
            <v>0</v>
          </cell>
          <cell r="BM293">
            <v>6400786</v>
          </cell>
          <cell r="BN293" t="b">
            <v>1</v>
          </cell>
          <cell r="BO293">
            <v>33849</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F293">
            <v>0</v>
          </cell>
          <cell r="CG293">
            <v>0</v>
          </cell>
          <cell r="CH293" t="str">
            <v>DECEMBRIE</v>
          </cell>
          <cell r="CI293" t="str">
            <v>I</v>
          </cell>
          <cell r="CJ293">
            <v>0</v>
          </cell>
          <cell r="CK293" t="b">
            <v>0</v>
          </cell>
          <cell r="CL293">
            <v>0</v>
          </cell>
          <cell r="CM293">
            <v>0</v>
          </cell>
          <cell r="CN293">
            <v>0</v>
          </cell>
          <cell r="CO293">
            <v>0</v>
          </cell>
          <cell r="CP293" t="str">
            <v>N</v>
          </cell>
          <cell r="CQ293" t="str">
            <v>N</v>
          </cell>
          <cell r="CR293" t="b">
            <v>0</v>
          </cell>
          <cell r="CS293">
            <v>0</v>
          </cell>
          <cell r="CT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0</v>
          </cell>
          <cell r="DL293">
            <v>0</v>
          </cell>
          <cell r="DM293">
            <v>0</v>
          </cell>
          <cell r="DN293" t="b">
            <v>0</v>
          </cell>
          <cell r="DO293" t="b">
            <v>0</v>
          </cell>
          <cell r="DP293" t="b">
            <v>0</v>
          </cell>
          <cell r="DQ293" t="b">
            <v>0</v>
          </cell>
          <cell r="DR293">
            <v>0</v>
          </cell>
          <cell r="DS293">
            <v>0</v>
          </cell>
          <cell r="DT293">
            <v>0</v>
          </cell>
          <cell r="DU293">
            <v>0</v>
          </cell>
          <cell r="DV293">
            <v>0</v>
          </cell>
          <cell r="DW293">
            <v>0</v>
          </cell>
          <cell r="DX293">
            <v>0</v>
          </cell>
          <cell r="DY293">
            <v>0</v>
          </cell>
          <cell r="DZ293">
            <v>0</v>
          </cell>
          <cell r="EA293">
            <v>0</v>
          </cell>
          <cell r="EB293">
            <v>0</v>
          </cell>
          <cell r="EC293">
            <v>0</v>
          </cell>
          <cell r="ED293">
            <v>0</v>
          </cell>
          <cell r="EE293">
            <v>0</v>
          </cell>
          <cell r="EF293">
            <v>0</v>
          </cell>
          <cell r="EG293">
            <v>0</v>
          </cell>
          <cell r="EH293">
            <v>0</v>
          </cell>
          <cell r="EI293">
            <v>0</v>
          </cell>
          <cell r="EJ293">
            <v>0</v>
          </cell>
          <cell r="EK293">
            <v>0</v>
          </cell>
          <cell r="EL293">
            <v>0</v>
          </cell>
          <cell r="EM293">
            <v>0</v>
          </cell>
          <cell r="EN293">
            <v>0</v>
          </cell>
          <cell r="EO293">
            <v>0</v>
          </cell>
          <cell r="EP293">
            <v>0</v>
          </cell>
          <cell r="EQ293">
            <v>0</v>
          </cell>
          <cell r="ER293">
            <v>0</v>
          </cell>
          <cell r="ES293" t="b">
            <v>0</v>
          </cell>
          <cell r="ET293">
            <v>0</v>
          </cell>
          <cell r="EU293">
            <v>0</v>
          </cell>
          <cell r="EV293">
            <v>0</v>
          </cell>
        </row>
        <row r="294">
          <cell r="A294">
            <v>344</v>
          </cell>
          <cell r="B294" t="str">
            <v>2730822020038</v>
          </cell>
          <cell r="C294" t="str">
            <v>ESTE</v>
          </cell>
          <cell r="D294" t="str">
            <v>PALADE DANIELA-MONICA</v>
          </cell>
          <cell r="E294" t="str">
            <v>PALADE</v>
          </cell>
          <cell r="F294" t="str">
            <v>DANIELA-MONICA</v>
          </cell>
          <cell r="G294" t="str">
            <v>inspector</v>
          </cell>
          <cell r="H294">
            <v>0</v>
          </cell>
          <cell r="I294">
            <v>2192200</v>
          </cell>
          <cell r="J294">
            <v>2192200</v>
          </cell>
          <cell r="K294">
            <v>2192200</v>
          </cell>
          <cell r="L294">
            <v>0</v>
          </cell>
          <cell r="M294">
            <v>0</v>
          </cell>
          <cell r="N294">
            <v>0</v>
          </cell>
          <cell r="O294">
            <v>0</v>
          </cell>
          <cell r="P294">
            <v>0</v>
          </cell>
          <cell r="Q294">
            <v>144</v>
          </cell>
          <cell r="R294">
            <v>144</v>
          </cell>
          <cell r="S294">
            <v>0</v>
          </cell>
          <cell r="T294">
            <v>0</v>
          </cell>
          <cell r="U294">
            <v>0</v>
          </cell>
          <cell r="V294">
            <v>0</v>
          </cell>
          <cell r="W294">
            <v>0</v>
          </cell>
          <cell r="X294">
            <v>0</v>
          </cell>
          <cell r="Y294">
            <v>0</v>
          </cell>
          <cell r="Z294">
            <v>10</v>
          </cell>
          <cell r="AA294">
            <v>219220</v>
          </cell>
          <cell r="AB294">
            <v>219220</v>
          </cell>
          <cell r="AC294">
            <v>0</v>
          </cell>
          <cell r="AD294">
            <v>0</v>
          </cell>
          <cell r="AE294">
            <v>0</v>
          </cell>
          <cell r="AF294">
            <v>0</v>
          </cell>
          <cell r="AG294">
            <v>0</v>
          </cell>
          <cell r="AH294">
            <v>0</v>
          </cell>
          <cell r="AI294">
            <v>0</v>
          </cell>
          <cell r="AJ294">
            <v>0</v>
          </cell>
          <cell r="AK294">
            <v>0</v>
          </cell>
          <cell r="AL294">
            <v>1847178</v>
          </cell>
          <cell r="AM294">
            <v>0</v>
          </cell>
          <cell r="AN294">
            <v>0</v>
          </cell>
          <cell r="AO294" t="b">
            <v>0</v>
          </cell>
          <cell r="AP294">
            <v>0</v>
          </cell>
          <cell r="AQ294">
            <v>0</v>
          </cell>
          <cell r="AR294">
            <v>3500000</v>
          </cell>
          <cell r="AS294">
            <v>0</v>
          </cell>
          <cell r="AT294">
            <v>0</v>
          </cell>
          <cell r="AU294">
            <v>120571</v>
          </cell>
          <cell r="AV294">
            <v>21922</v>
          </cell>
          <cell r="AW294">
            <v>7758598</v>
          </cell>
          <cell r="AX294">
            <v>543102</v>
          </cell>
          <cell r="AY294">
            <v>0</v>
          </cell>
          <cell r="AZ294">
            <v>138900</v>
          </cell>
          <cell r="BA294">
            <v>6934103</v>
          </cell>
          <cell r="BB294">
            <v>926000</v>
          </cell>
          <cell r="BC294">
            <v>1</v>
          </cell>
          <cell r="BD294">
            <v>0</v>
          </cell>
          <cell r="BE294">
            <v>926000</v>
          </cell>
          <cell r="BF294">
            <v>6008103</v>
          </cell>
          <cell r="BG294">
            <v>1624181</v>
          </cell>
          <cell r="BH294">
            <v>5448822</v>
          </cell>
          <cell r="BI294">
            <v>0</v>
          </cell>
          <cell r="BJ294">
            <v>0</v>
          </cell>
          <cell r="BK294">
            <v>0</v>
          </cell>
          <cell r="BL294">
            <v>0</v>
          </cell>
          <cell r="BM294">
            <v>5426900</v>
          </cell>
          <cell r="BN294" t="b">
            <v>1</v>
          </cell>
          <cell r="BO294">
            <v>21922</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F294">
            <v>0</v>
          </cell>
          <cell r="CG294">
            <v>0</v>
          </cell>
          <cell r="CH294" t="str">
            <v>DECEMBRIE</v>
          </cell>
          <cell r="CI294" t="str">
            <v>I</v>
          </cell>
          <cell r="CJ294">
            <v>0</v>
          </cell>
          <cell r="CK294" t="b">
            <v>0</v>
          </cell>
          <cell r="CL294">
            <v>0</v>
          </cell>
          <cell r="CM294">
            <v>0</v>
          </cell>
          <cell r="CN294">
            <v>0</v>
          </cell>
          <cell r="CO294">
            <v>0</v>
          </cell>
          <cell r="CP294" t="str">
            <v>N</v>
          </cell>
          <cell r="CQ294" t="str">
            <v>N</v>
          </cell>
          <cell r="CR294" t="b">
            <v>0</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v>0</v>
          </cell>
          <cell r="DN294" t="b">
            <v>0</v>
          </cell>
          <cell r="DO294" t="b">
            <v>0</v>
          </cell>
          <cell r="DP294" t="b">
            <v>0</v>
          </cell>
          <cell r="DQ294" t="b">
            <v>0</v>
          </cell>
          <cell r="DR294">
            <v>0</v>
          </cell>
          <cell r="DS294">
            <v>0</v>
          </cell>
          <cell r="DT294">
            <v>0</v>
          </cell>
          <cell r="DU294">
            <v>0</v>
          </cell>
          <cell r="DV294">
            <v>0</v>
          </cell>
          <cell r="DW294">
            <v>0</v>
          </cell>
          <cell r="DX294">
            <v>0</v>
          </cell>
          <cell r="DY294">
            <v>0</v>
          </cell>
          <cell r="DZ294">
            <v>0</v>
          </cell>
          <cell r="EA294">
            <v>0</v>
          </cell>
          <cell r="EB294">
            <v>0</v>
          </cell>
          <cell r="EC294">
            <v>0</v>
          </cell>
          <cell r="ED294">
            <v>0</v>
          </cell>
          <cell r="EE294">
            <v>0</v>
          </cell>
          <cell r="EF294">
            <v>0</v>
          </cell>
          <cell r="EG294">
            <v>0</v>
          </cell>
          <cell r="EH294">
            <v>0</v>
          </cell>
          <cell r="EI294">
            <v>0</v>
          </cell>
          <cell r="EJ294">
            <v>0</v>
          </cell>
          <cell r="EK294">
            <v>0</v>
          </cell>
          <cell r="EL294">
            <v>0</v>
          </cell>
          <cell r="EM294">
            <v>0</v>
          </cell>
          <cell r="EN294">
            <v>0</v>
          </cell>
          <cell r="EO294">
            <v>0</v>
          </cell>
          <cell r="EP294">
            <v>0</v>
          </cell>
          <cell r="EQ294">
            <v>0</v>
          </cell>
          <cell r="ER294">
            <v>0</v>
          </cell>
          <cell r="ES294" t="b">
            <v>0</v>
          </cell>
          <cell r="ET294">
            <v>0</v>
          </cell>
          <cell r="EU294">
            <v>0</v>
          </cell>
          <cell r="EV294">
            <v>0</v>
          </cell>
        </row>
        <row r="295">
          <cell r="A295">
            <v>345</v>
          </cell>
          <cell r="B295" t="str">
            <v>2560406020078</v>
          </cell>
          <cell r="C295" t="str">
            <v>ESTE</v>
          </cell>
          <cell r="D295" t="str">
            <v>POPA FLORICA-MIOARA</v>
          </cell>
          <cell r="E295" t="str">
            <v>POPA</v>
          </cell>
          <cell r="F295" t="str">
            <v>FLORICA-MIOARA</v>
          </cell>
          <cell r="G295" t="str">
            <v>sef serviciu</v>
          </cell>
          <cell r="H295">
            <v>0</v>
          </cell>
          <cell r="I295">
            <v>2773000</v>
          </cell>
          <cell r="J295">
            <v>3549440</v>
          </cell>
          <cell r="K295">
            <v>3549440</v>
          </cell>
          <cell r="L295">
            <v>776440</v>
          </cell>
          <cell r="M295">
            <v>776440</v>
          </cell>
          <cell r="N295">
            <v>0</v>
          </cell>
          <cell r="O295">
            <v>0</v>
          </cell>
          <cell r="P295">
            <v>0</v>
          </cell>
          <cell r="Q295">
            <v>144</v>
          </cell>
          <cell r="R295">
            <v>144</v>
          </cell>
          <cell r="S295">
            <v>0</v>
          </cell>
          <cell r="T295">
            <v>0</v>
          </cell>
          <cell r="U295">
            <v>0</v>
          </cell>
          <cell r="V295">
            <v>0</v>
          </cell>
          <cell r="W295">
            <v>0</v>
          </cell>
          <cell r="X295">
            <v>0</v>
          </cell>
          <cell r="Y295">
            <v>0</v>
          </cell>
          <cell r="Z295">
            <v>20</v>
          </cell>
          <cell r="AA295">
            <v>709888</v>
          </cell>
          <cell r="AB295">
            <v>709888</v>
          </cell>
          <cell r="AC295">
            <v>10</v>
          </cell>
          <cell r="AD295">
            <v>354944</v>
          </cell>
          <cell r="AE295">
            <v>354944</v>
          </cell>
          <cell r="AF295">
            <v>0</v>
          </cell>
          <cell r="AG295">
            <v>0</v>
          </cell>
          <cell r="AH295">
            <v>0</v>
          </cell>
          <cell r="AI295">
            <v>0</v>
          </cell>
          <cell r="AJ295">
            <v>0</v>
          </cell>
          <cell r="AK295">
            <v>0</v>
          </cell>
          <cell r="AL295">
            <v>2997670</v>
          </cell>
          <cell r="AM295">
            <v>0</v>
          </cell>
          <cell r="AN295">
            <v>0</v>
          </cell>
          <cell r="AO295" t="b">
            <v>0</v>
          </cell>
          <cell r="AP295">
            <v>0</v>
          </cell>
          <cell r="AQ295">
            <v>0</v>
          </cell>
          <cell r="AR295">
            <v>3500000</v>
          </cell>
          <cell r="AS295">
            <v>0</v>
          </cell>
          <cell r="AT295">
            <v>0</v>
          </cell>
          <cell r="AU295">
            <v>230714</v>
          </cell>
          <cell r="AV295">
            <v>35494</v>
          </cell>
          <cell r="AW295">
            <v>11111942</v>
          </cell>
          <cell r="AX295">
            <v>777836</v>
          </cell>
          <cell r="AY295">
            <v>0</v>
          </cell>
          <cell r="AZ295">
            <v>138900</v>
          </cell>
          <cell r="BA295">
            <v>9928998</v>
          </cell>
          <cell r="BB295">
            <v>926000</v>
          </cell>
          <cell r="BC295">
            <v>1.2</v>
          </cell>
          <cell r="BD295">
            <v>185200</v>
          </cell>
          <cell r="BE295">
            <v>1111200</v>
          </cell>
          <cell r="BF295">
            <v>8817798</v>
          </cell>
          <cell r="BG295">
            <v>2748059</v>
          </cell>
          <cell r="BH295">
            <v>7319839</v>
          </cell>
          <cell r="BI295">
            <v>0</v>
          </cell>
          <cell r="BJ295">
            <v>0</v>
          </cell>
          <cell r="BK295">
            <v>0</v>
          </cell>
          <cell r="BL295">
            <v>0</v>
          </cell>
          <cell r="BM295">
            <v>7292109</v>
          </cell>
          <cell r="BN295" t="b">
            <v>1</v>
          </cell>
          <cell r="BO295">
            <v>27730</v>
          </cell>
          <cell r="BP295">
            <v>0</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D295">
            <v>0</v>
          </cell>
          <cell r="CF295">
            <v>0</v>
          </cell>
          <cell r="CG295">
            <v>0</v>
          </cell>
          <cell r="CH295" t="str">
            <v>DECEMBRIE</v>
          </cell>
          <cell r="CI295" t="str">
            <v>IA</v>
          </cell>
          <cell r="CJ295">
            <v>0</v>
          </cell>
          <cell r="CK295" t="b">
            <v>0</v>
          </cell>
          <cell r="CL295">
            <v>0</v>
          </cell>
          <cell r="CM295">
            <v>0</v>
          </cell>
          <cell r="CN295">
            <v>0</v>
          </cell>
          <cell r="CO295">
            <v>0</v>
          </cell>
          <cell r="CP295" t="str">
            <v>N</v>
          </cell>
          <cell r="CQ295" t="str">
            <v>N</v>
          </cell>
          <cell r="CR295" t="b">
            <v>0</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v>
          </cell>
          <cell r="DI295">
            <v>0</v>
          </cell>
          <cell r="DJ295">
            <v>0</v>
          </cell>
          <cell r="DK295">
            <v>0</v>
          </cell>
          <cell r="DL295">
            <v>0</v>
          </cell>
          <cell r="DM295">
            <v>0</v>
          </cell>
          <cell r="DN295" t="b">
            <v>0</v>
          </cell>
          <cell r="DO295" t="b">
            <v>0</v>
          </cell>
          <cell r="DP295" t="b">
            <v>0</v>
          </cell>
          <cell r="DQ295" t="b">
            <v>0</v>
          </cell>
          <cell r="DR295">
            <v>0</v>
          </cell>
          <cell r="DS295">
            <v>0</v>
          </cell>
          <cell r="DT295">
            <v>0</v>
          </cell>
          <cell r="DU295">
            <v>0</v>
          </cell>
          <cell r="DV295">
            <v>0</v>
          </cell>
          <cell r="DW295">
            <v>0</v>
          </cell>
          <cell r="DX295">
            <v>0</v>
          </cell>
          <cell r="DY295">
            <v>0</v>
          </cell>
          <cell r="DZ295">
            <v>0</v>
          </cell>
          <cell r="EA295">
            <v>0</v>
          </cell>
          <cell r="EB295">
            <v>0</v>
          </cell>
          <cell r="EC295">
            <v>0</v>
          </cell>
          <cell r="ED295">
            <v>0</v>
          </cell>
          <cell r="EE295">
            <v>0</v>
          </cell>
          <cell r="EF295">
            <v>0</v>
          </cell>
          <cell r="EG295">
            <v>0</v>
          </cell>
          <cell r="EH295">
            <v>0</v>
          </cell>
          <cell r="EI295">
            <v>0</v>
          </cell>
          <cell r="EJ295">
            <v>0</v>
          </cell>
          <cell r="EK295">
            <v>0</v>
          </cell>
          <cell r="EL295">
            <v>0</v>
          </cell>
          <cell r="EM295">
            <v>0</v>
          </cell>
          <cell r="EN295">
            <v>0</v>
          </cell>
          <cell r="EO295">
            <v>0</v>
          </cell>
          <cell r="EP295">
            <v>0</v>
          </cell>
          <cell r="EQ295">
            <v>0</v>
          </cell>
          <cell r="ER295">
            <v>0</v>
          </cell>
          <cell r="ES295" t="b">
            <v>0</v>
          </cell>
          <cell r="ET295">
            <v>0</v>
          </cell>
          <cell r="EU295">
            <v>0</v>
          </cell>
          <cell r="EV295">
            <v>0</v>
          </cell>
        </row>
        <row r="296">
          <cell r="A296">
            <v>346</v>
          </cell>
          <cell r="B296" t="str">
            <v>2460209020021</v>
          </cell>
          <cell r="C296" t="str">
            <v>ESTE</v>
          </cell>
          <cell r="D296" t="str">
            <v>SIBII DORA</v>
          </cell>
          <cell r="E296" t="str">
            <v>SIBII</v>
          </cell>
          <cell r="F296" t="str">
            <v>DORA</v>
          </cell>
          <cell r="G296" t="str">
            <v>inspector spec.</v>
          </cell>
          <cell r="H296">
            <v>0</v>
          </cell>
          <cell r="I296">
            <v>3183600</v>
          </cell>
          <cell r="J296">
            <v>3183600</v>
          </cell>
          <cell r="K296">
            <v>3183600</v>
          </cell>
          <cell r="L296">
            <v>0</v>
          </cell>
          <cell r="M296">
            <v>0</v>
          </cell>
          <cell r="N296">
            <v>0</v>
          </cell>
          <cell r="O296">
            <v>0</v>
          </cell>
          <cell r="P296">
            <v>0</v>
          </cell>
          <cell r="Q296">
            <v>144</v>
          </cell>
          <cell r="R296">
            <v>144</v>
          </cell>
          <cell r="S296">
            <v>0</v>
          </cell>
          <cell r="T296">
            <v>0</v>
          </cell>
          <cell r="U296">
            <v>0</v>
          </cell>
          <cell r="V296">
            <v>0</v>
          </cell>
          <cell r="W296">
            <v>0</v>
          </cell>
          <cell r="X296">
            <v>0</v>
          </cell>
          <cell r="Y296">
            <v>0</v>
          </cell>
          <cell r="Z296">
            <v>25</v>
          </cell>
          <cell r="AA296">
            <v>795900</v>
          </cell>
          <cell r="AB296">
            <v>795900</v>
          </cell>
          <cell r="AC296">
            <v>0</v>
          </cell>
          <cell r="AD296">
            <v>0</v>
          </cell>
          <cell r="AE296">
            <v>0</v>
          </cell>
          <cell r="AF296">
            <v>0</v>
          </cell>
          <cell r="AG296">
            <v>0</v>
          </cell>
          <cell r="AH296">
            <v>0</v>
          </cell>
          <cell r="AI296">
            <v>0</v>
          </cell>
          <cell r="AJ296">
            <v>0</v>
          </cell>
          <cell r="AK296">
            <v>0</v>
          </cell>
          <cell r="AL296">
            <v>2690067</v>
          </cell>
          <cell r="AM296">
            <v>0</v>
          </cell>
          <cell r="AN296">
            <v>0</v>
          </cell>
          <cell r="AO296" t="b">
            <v>0</v>
          </cell>
          <cell r="AP296">
            <v>0</v>
          </cell>
          <cell r="AQ296">
            <v>0</v>
          </cell>
          <cell r="AR296">
            <v>3500000</v>
          </cell>
          <cell r="AS296">
            <v>0</v>
          </cell>
          <cell r="AT296">
            <v>0</v>
          </cell>
          <cell r="AU296">
            <v>198975</v>
          </cell>
          <cell r="AV296">
            <v>31836</v>
          </cell>
          <cell r="AW296">
            <v>10169567</v>
          </cell>
          <cell r="AX296">
            <v>711870</v>
          </cell>
          <cell r="AY296">
            <v>0</v>
          </cell>
          <cell r="AZ296">
            <v>138900</v>
          </cell>
          <cell r="BA296">
            <v>9087986</v>
          </cell>
          <cell r="BB296">
            <v>926000</v>
          </cell>
          <cell r="BC296">
            <v>1</v>
          </cell>
          <cell r="BD296">
            <v>0</v>
          </cell>
          <cell r="BE296">
            <v>926000</v>
          </cell>
          <cell r="BF296">
            <v>8161986</v>
          </cell>
          <cell r="BG296">
            <v>2485734</v>
          </cell>
          <cell r="BH296">
            <v>6741152</v>
          </cell>
          <cell r="BI296">
            <v>0</v>
          </cell>
          <cell r="BJ296">
            <v>0</v>
          </cell>
          <cell r="BK296">
            <v>0</v>
          </cell>
          <cell r="BL296">
            <v>0</v>
          </cell>
          <cell r="BM296">
            <v>6709316</v>
          </cell>
          <cell r="BN296" t="b">
            <v>1</v>
          </cell>
          <cell r="BO296">
            <v>31836</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F296">
            <v>0</v>
          </cell>
          <cell r="CG296">
            <v>0</v>
          </cell>
          <cell r="CH296" t="str">
            <v>DECEMBRIE</v>
          </cell>
          <cell r="CI296" t="str">
            <v>I</v>
          </cell>
          <cell r="CJ296">
            <v>0</v>
          </cell>
          <cell r="CK296" t="b">
            <v>0</v>
          </cell>
          <cell r="CL296">
            <v>0</v>
          </cell>
          <cell r="CM296">
            <v>0</v>
          </cell>
          <cell r="CN296">
            <v>0</v>
          </cell>
          <cell r="CO296">
            <v>0</v>
          </cell>
          <cell r="CP296" t="str">
            <v>N</v>
          </cell>
          <cell r="CQ296" t="str">
            <v>N</v>
          </cell>
          <cell r="CR296" t="b">
            <v>0</v>
          </cell>
          <cell r="CS296">
            <v>0</v>
          </cell>
          <cell r="CT296">
            <v>0</v>
          </cell>
          <cell r="CU296">
            <v>0</v>
          </cell>
          <cell r="CV296">
            <v>0</v>
          </cell>
          <cell r="CW296">
            <v>0</v>
          </cell>
          <cell r="CX296">
            <v>0</v>
          </cell>
          <cell r="CY296">
            <v>0</v>
          </cell>
          <cell r="CZ296">
            <v>0</v>
          </cell>
          <cell r="DA296">
            <v>0</v>
          </cell>
          <cell r="DB296">
            <v>0</v>
          </cell>
          <cell r="DC296">
            <v>0</v>
          </cell>
          <cell r="DD296">
            <v>0</v>
          </cell>
          <cell r="DE296">
            <v>0</v>
          </cell>
          <cell r="DF296">
            <v>0</v>
          </cell>
          <cell r="DG296">
            <v>0</v>
          </cell>
          <cell r="DH296">
            <v>0</v>
          </cell>
          <cell r="DI296">
            <v>0</v>
          </cell>
          <cell r="DJ296">
            <v>0</v>
          </cell>
          <cell r="DK296">
            <v>0</v>
          </cell>
          <cell r="DL296">
            <v>0</v>
          </cell>
          <cell r="DM296">
            <v>0</v>
          </cell>
          <cell r="DN296" t="b">
            <v>0</v>
          </cell>
          <cell r="DO296" t="b">
            <v>0</v>
          </cell>
          <cell r="DP296" t="b">
            <v>0</v>
          </cell>
          <cell r="DQ296" t="b">
            <v>0</v>
          </cell>
          <cell r="DR296">
            <v>0</v>
          </cell>
          <cell r="DS296">
            <v>0</v>
          </cell>
          <cell r="DT296">
            <v>0</v>
          </cell>
          <cell r="DU296">
            <v>0</v>
          </cell>
          <cell r="DV296">
            <v>0</v>
          </cell>
          <cell r="DW296">
            <v>0</v>
          </cell>
          <cell r="DX296">
            <v>0</v>
          </cell>
          <cell r="DY296">
            <v>0</v>
          </cell>
          <cell r="DZ296">
            <v>0</v>
          </cell>
          <cell r="EA296">
            <v>0</v>
          </cell>
          <cell r="EB296">
            <v>0</v>
          </cell>
          <cell r="EC296">
            <v>0</v>
          </cell>
          <cell r="ED296">
            <v>0</v>
          </cell>
          <cell r="EE296">
            <v>0</v>
          </cell>
          <cell r="EF296">
            <v>0</v>
          </cell>
          <cell r="EG296">
            <v>0</v>
          </cell>
          <cell r="EH296">
            <v>0</v>
          </cell>
          <cell r="EI296">
            <v>0</v>
          </cell>
          <cell r="EJ296">
            <v>0</v>
          </cell>
          <cell r="EK296">
            <v>0</v>
          </cell>
          <cell r="EL296">
            <v>0</v>
          </cell>
          <cell r="EM296">
            <v>0</v>
          </cell>
          <cell r="EN296">
            <v>0</v>
          </cell>
          <cell r="EO296">
            <v>0</v>
          </cell>
          <cell r="EP296">
            <v>0</v>
          </cell>
          <cell r="EQ296">
            <v>0</v>
          </cell>
          <cell r="ER296">
            <v>0</v>
          </cell>
          <cell r="ES296" t="b">
            <v>0</v>
          </cell>
          <cell r="ET296">
            <v>0</v>
          </cell>
          <cell r="EU296">
            <v>0</v>
          </cell>
          <cell r="EV296">
            <v>0</v>
          </cell>
        </row>
        <row r="297">
          <cell r="A297">
            <v>349</v>
          </cell>
          <cell r="B297" t="str">
            <v>1500916020062</v>
          </cell>
          <cell r="C297" t="str">
            <v>ESTE</v>
          </cell>
          <cell r="D297" t="str">
            <v>SCHIOPU GHEORGHE-DECINEL</v>
          </cell>
          <cell r="E297" t="str">
            <v>SCHIOPU</v>
          </cell>
          <cell r="F297" t="str">
            <v>GHEORGHE-DECINEL</v>
          </cell>
          <cell r="G297" t="str">
            <v>inspector</v>
          </cell>
          <cell r="H297">
            <v>0</v>
          </cell>
          <cell r="I297">
            <v>2547000</v>
          </cell>
          <cell r="J297">
            <v>2547000</v>
          </cell>
          <cell r="K297">
            <v>141500</v>
          </cell>
          <cell r="L297">
            <v>0</v>
          </cell>
          <cell r="M297">
            <v>0</v>
          </cell>
          <cell r="N297">
            <v>0</v>
          </cell>
          <cell r="O297">
            <v>0</v>
          </cell>
          <cell r="P297">
            <v>0</v>
          </cell>
          <cell r="Q297">
            <v>144</v>
          </cell>
          <cell r="R297">
            <v>8</v>
          </cell>
          <cell r="S297">
            <v>0</v>
          </cell>
          <cell r="T297">
            <v>0</v>
          </cell>
          <cell r="U297">
            <v>0</v>
          </cell>
          <cell r="V297">
            <v>0</v>
          </cell>
          <cell r="W297">
            <v>0</v>
          </cell>
          <cell r="X297">
            <v>0</v>
          </cell>
          <cell r="Y297">
            <v>0</v>
          </cell>
          <cell r="Z297">
            <v>25</v>
          </cell>
          <cell r="AA297">
            <v>35375</v>
          </cell>
          <cell r="AB297">
            <v>636750</v>
          </cell>
          <cell r="AC297">
            <v>10</v>
          </cell>
          <cell r="AD297">
            <v>14150</v>
          </cell>
          <cell r="AE297">
            <v>254700</v>
          </cell>
          <cell r="AF297">
            <v>0</v>
          </cell>
          <cell r="AG297">
            <v>0</v>
          </cell>
          <cell r="AH297">
            <v>0</v>
          </cell>
          <cell r="AI297">
            <v>0</v>
          </cell>
          <cell r="AJ297">
            <v>0</v>
          </cell>
          <cell r="AK297">
            <v>2273197</v>
          </cell>
          <cell r="AL297">
            <v>1834413</v>
          </cell>
          <cell r="AM297">
            <v>0</v>
          </cell>
          <cell r="AN297">
            <v>0</v>
          </cell>
          <cell r="AO297" t="b">
            <v>0</v>
          </cell>
          <cell r="AP297">
            <v>0</v>
          </cell>
          <cell r="AQ297">
            <v>0</v>
          </cell>
          <cell r="AR297">
            <v>3500000</v>
          </cell>
          <cell r="AS297">
            <v>0</v>
          </cell>
          <cell r="AT297">
            <v>0</v>
          </cell>
          <cell r="AU297">
            <v>171922</v>
          </cell>
          <cell r="AV297">
            <v>25470</v>
          </cell>
          <cell r="AW297">
            <v>7798635</v>
          </cell>
          <cell r="AX297">
            <v>386781</v>
          </cell>
          <cell r="AY297">
            <v>0</v>
          </cell>
          <cell r="AZ297">
            <v>138900</v>
          </cell>
          <cell r="BA297">
            <v>7075562</v>
          </cell>
          <cell r="BB297">
            <v>926000</v>
          </cell>
          <cell r="BC297">
            <v>1.2</v>
          </cell>
          <cell r="BD297">
            <v>185200</v>
          </cell>
          <cell r="BE297">
            <v>1111200</v>
          </cell>
          <cell r="BF297">
            <v>5964362</v>
          </cell>
          <cell r="BG297">
            <v>1606685</v>
          </cell>
          <cell r="BH297">
            <v>5607777</v>
          </cell>
          <cell r="BI297">
            <v>0</v>
          </cell>
          <cell r="BJ297">
            <v>0</v>
          </cell>
          <cell r="BK297">
            <v>0</v>
          </cell>
          <cell r="BL297">
            <v>0</v>
          </cell>
          <cell r="BM297">
            <v>5582307</v>
          </cell>
          <cell r="BN297" t="b">
            <v>1</v>
          </cell>
          <cell r="BO297">
            <v>25470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D297">
            <v>0</v>
          </cell>
          <cell r="CF297">
            <v>0</v>
          </cell>
          <cell r="CG297">
            <v>0</v>
          </cell>
          <cell r="CH297" t="str">
            <v>DECEMBRIE</v>
          </cell>
          <cell r="CI297" t="str">
            <v>IA</v>
          </cell>
          <cell r="CJ297">
            <v>0</v>
          </cell>
          <cell r="CK297" t="b">
            <v>0</v>
          </cell>
          <cell r="CL297">
            <v>0</v>
          </cell>
          <cell r="CM297">
            <v>0</v>
          </cell>
          <cell r="CN297">
            <v>0</v>
          </cell>
          <cell r="CO297">
            <v>0</v>
          </cell>
          <cell r="CP297" t="str">
            <v>N</v>
          </cell>
          <cell r="CQ297" t="str">
            <v>N</v>
          </cell>
          <cell r="CR297" t="b">
            <v>0</v>
          </cell>
          <cell r="CS297">
            <v>85</v>
          </cell>
          <cell r="CT297">
            <v>0</v>
          </cell>
          <cell r="CU297">
            <v>136</v>
          </cell>
          <cell r="CV297">
            <v>112</v>
          </cell>
          <cell r="CW297">
            <v>24</v>
          </cell>
          <cell r="CX297">
            <v>24</v>
          </cell>
          <cell r="CY297">
            <v>1786083</v>
          </cell>
          <cell r="CZ297">
            <v>487114</v>
          </cell>
          <cell r="DA297">
            <v>32</v>
          </cell>
          <cell r="DB297">
            <v>32</v>
          </cell>
          <cell r="DC297">
            <v>0</v>
          </cell>
          <cell r="DD297">
            <v>405928</v>
          </cell>
          <cell r="DE297">
            <v>0</v>
          </cell>
          <cell r="DF297">
            <v>405928</v>
          </cell>
          <cell r="DG297">
            <v>104</v>
          </cell>
          <cell r="DH297">
            <v>80</v>
          </cell>
          <cell r="DI297">
            <v>24</v>
          </cell>
          <cell r="DJ297">
            <v>24</v>
          </cell>
          <cell r="DK297">
            <v>1380155</v>
          </cell>
          <cell r="DL297">
            <v>487114</v>
          </cell>
          <cell r="DM297">
            <v>1867269</v>
          </cell>
          <cell r="DN297" t="b">
            <v>0</v>
          </cell>
          <cell r="DO297" t="b">
            <v>0</v>
          </cell>
          <cell r="DP297" t="b">
            <v>0</v>
          </cell>
          <cell r="DQ297" t="b">
            <v>0</v>
          </cell>
          <cell r="DR297">
            <v>0</v>
          </cell>
          <cell r="DS297">
            <v>0</v>
          </cell>
          <cell r="DT297">
            <v>0</v>
          </cell>
          <cell r="DU297">
            <v>0</v>
          </cell>
          <cell r="DV297">
            <v>0</v>
          </cell>
          <cell r="DW297">
            <v>0</v>
          </cell>
          <cell r="DX297">
            <v>0</v>
          </cell>
          <cell r="DY297">
            <v>0</v>
          </cell>
          <cell r="DZ297">
            <v>0</v>
          </cell>
          <cell r="EA297">
            <v>0</v>
          </cell>
          <cell r="EB297">
            <v>0</v>
          </cell>
          <cell r="EC297">
            <v>0</v>
          </cell>
          <cell r="ED297">
            <v>0</v>
          </cell>
          <cell r="EE297">
            <v>0</v>
          </cell>
          <cell r="EF297">
            <v>0</v>
          </cell>
          <cell r="EG297">
            <v>0</v>
          </cell>
          <cell r="EH297">
            <v>0</v>
          </cell>
          <cell r="EI297">
            <v>0</v>
          </cell>
          <cell r="EJ297">
            <v>0</v>
          </cell>
          <cell r="EK297">
            <v>0</v>
          </cell>
          <cell r="EL297">
            <v>0</v>
          </cell>
          <cell r="EM297">
            <v>0</v>
          </cell>
          <cell r="EN297">
            <v>0</v>
          </cell>
          <cell r="EO297">
            <v>0</v>
          </cell>
          <cell r="EP297">
            <v>0</v>
          </cell>
          <cell r="EQ297">
            <v>0</v>
          </cell>
          <cell r="ER297">
            <v>0</v>
          </cell>
          <cell r="ES297" t="b">
            <v>0</v>
          </cell>
          <cell r="ET297">
            <v>0</v>
          </cell>
          <cell r="EU297">
            <v>0</v>
          </cell>
          <cell r="EV297">
            <v>0</v>
          </cell>
        </row>
        <row r="298">
          <cell r="A298">
            <v>347</v>
          </cell>
          <cell r="B298" t="str">
            <v>2700112020040</v>
          </cell>
          <cell r="C298" t="str">
            <v>ESTE</v>
          </cell>
          <cell r="D298" t="str">
            <v>NEMETH ANGELICA</v>
          </cell>
          <cell r="E298" t="str">
            <v>NEMETH</v>
          </cell>
          <cell r="F298" t="str">
            <v>ANGELICA</v>
          </cell>
          <cell r="G298" t="str">
            <v>inspector</v>
          </cell>
          <cell r="H298">
            <v>0</v>
          </cell>
          <cell r="I298">
            <v>2547000</v>
          </cell>
          <cell r="J298">
            <v>2929050</v>
          </cell>
          <cell r="K298">
            <v>2929050</v>
          </cell>
          <cell r="L298">
            <v>0</v>
          </cell>
          <cell r="M298">
            <v>0</v>
          </cell>
          <cell r="N298">
            <v>382050</v>
          </cell>
          <cell r="O298">
            <v>15</v>
          </cell>
          <cell r="P298">
            <v>382050</v>
          </cell>
          <cell r="Q298">
            <v>144</v>
          </cell>
          <cell r="R298">
            <v>144</v>
          </cell>
          <cell r="S298">
            <v>0</v>
          </cell>
          <cell r="T298">
            <v>0</v>
          </cell>
          <cell r="U298">
            <v>0</v>
          </cell>
          <cell r="V298">
            <v>0</v>
          </cell>
          <cell r="W298">
            <v>0</v>
          </cell>
          <cell r="X298">
            <v>0</v>
          </cell>
          <cell r="Y298">
            <v>0</v>
          </cell>
          <cell r="Z298">
            <v>15</v>
          </cell>
          <cell r="AA298">
            <v>439358</v>
          </cell>
          <cell r="AB298">
            <v>439358</v>
          </cell>
          <cell r="AC298">
            <v>10</v>
          </cell>
          <cell r="AD298">
            <v>292905</v>
          </cell>
          <cell r="AE298">
            <v>292905</v>
          </cell>
          <cell r="AF298">
            <v>15</v>
          </cell>
          <cell r="AG298">
            <v>439358</v>
          </cell>
          <cell r="AH298">
            <v>439358</v>
          </cell>
          <cell r="AI298">
            <v>0</v>
          </cell>
          <cell r="AJ298">
            <v>0</v>
          </cell>
          <cell r="AK298">
            <v>0</v>
          </cell>
          <cell r="AL298">
            <v>2473621</v>
          </cell>
          <cell r="AM298">
            <v>0</v>
          </cell>
          <cell r="AN298">
            <v>0</v>
          </cell>
          <cell r="AO298" t="b">
            <v>0</v>
          </cell>
          <cell r="AP298">
            <v>0</v>
          </cell>
          <cell r="AQ298">
            <v>0</v>
          </cell>
          <cell r="AR298">
            <v>3500000</v>
          </cell>
          <cell r="AS298">
            <v>0</v>
          </cell>
          <cell r="AT298">
            <v>0</v>
          </cell>
          <cell r="AU298">
            <v>205034</v>
          </cell>
          <cell r="AV298">
            <v>29290</v>
          </cell>
          <cell r="AW298">
            <v>10074292</v>
          </cell>
          <cell r="AX298">
            <v>705200</v>
          </cell>
          <cell r="AY298">
            <v>0</v>
          </cell>
          <cell r="AZ298">
            <v>138900</v>
          </cell>
          <cell r="BA298">
            <v>8995868</v>
          </cell>
          <cell r="BB298">
            <v>926000</v>
          </cell>
          <cell r="BC298">
            <v>1</v>
          </cell>
          <cell r="BD298">
            <v>0</v>
          </cell>
          <cell r="BE298">
            <v>926000</v>
          </cell>
          <cell r="BF298">
            <v>8069868</v>
          </cell>
          <cell r="BG298">
            <v>2448887</v>
          </cell>
          <cell r="BH298">
            <v>6685881</v>
          </cell>
          <cell r="BI298">
            <v>0</v>
          </cell>
          <cell r="BJ298">
            <v>0</v>
          </cell>
          <cell r="BK298">
            <v>443938</v>
          </cell>
          <cell r="BL298">
            <v>0</v>
          </cell>
          <cell r="BM298">
            <v>6216473</v>
          </cell>
          <cell r="BN298" t="b">
            <v>1</v>
          </cell>
          <cell r="BO298">
            <v>25470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F298">
            <v>0</v>
          </cell>
          <cell r="CG298">
            <v>0</v>
          </cell>
          <cell r="CH298" t="str">
            <v>DECEMBRIE</v>
          </cell>
          <cell r="CI298" t="str">
            <v>IA</v>
          </cell>
          <cell r="CJ298">
            <v>0</v>
          </cell>
          <cell r="CK298" t="b">
            <v>0</v>
          </cell>
          <cell r="CL298">
            <v>0</v>
          </cell>
          <cell r="CM298">
            <v>0</v>
          </cell>
          <cell r="CN298">
            <v>0</v>
          </cell>
          <cell r="CO298">
            <v>0</v>
          </cell>
          <cell r="CP298" t="str">
            <v>N</v>
          </cell>
          <cell r="CQ298" t="str">
            <v>N</v>
          </cell>
          <cell r="CR298" t="b">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cell r="DJ298">
            <v>0</v>
          </cell>
          <cell r="DK298">
            <v>0</v>
          </cell>
          <cell r="DL298">
            <v>0</v>
          </cell>
          <cell r="DM298">
            <v>0</v>
          </cell>
          <cell r="DN298" t="b">
            <v>0</v>
          </cell>
          <cell r="DO298" t="b">
            <v>0</v>
          </cell>
          <cell r="DP298" t="b">
            <v>0</v>
          </cell>
          <cell r="DQ298" t="b">
            <v>0</v>
          </cell>
          <cell r="DR298">
            <v>0</v>
          </cell>
          <cell r="DS298">
            <v>0</v>
          </cell>
          <cell r="DT298">
            <v>0</v>
          </cell>
          <cell r="DU298">
            <v>0</v>
          </cell>
          <cell r="DV298">
            <v>0</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v>
          </cell>
          <cell r="EK298">
            <v>0</v>
          </cell>
          <cell r="EL298">
            <v>0</v>
          </cell>
          <cell r="EM298">
            <v>0</v>
          </cell>
          <cell r="EN298">
            <v>0</v>
          </cell>
          <cell r="EO298">
            <v>0</v>
          </cell>
          <cell r="EP298">
            <v>0</v>
          </cell>
          <cell r="EQ298">
            <v>0</v>
          </cell>
          <cell r="ER298">
            <v>0</v>
          </cell>
          <cell r="ES298" t="b">
            <v>0</v>
          </cell>
          <cell r="ET298">
            <v>0</v>
          </cell>
          <cell r="EU298">
            <v>0</v>
          </cell>
          <cell r="EV298">
            <v>0</v>
          </cell>
        </row>
        <row r="299">
          <cell r="A299">
            <v>350</v>
          </cell>
          <cell r="B299" t="str">
            <v>2480527021886</v>
          </cell>
          <cell r="C299" t="str">
            <v>ESTE</v>
          </cell>
          <cell r="D299" t="str">
            <v>MESSER VETURIA-EUGENIA</v>
          </cell>
          <cell r="E299" t="str">
            <v>MESSER</v>
          </cell>
          <cell r="F299" t="str">
            <v>VETURIA-EUGENIA-FELICIA</v>
          </cell>
          <cell r="G299" t="str">
            <v>referent</v>
          </cell>
          <cell r="H299">
            <v>0</v>
          </cell>
          <cell r="I299">
            <v>2497467</v>
          </cell>
          <cell r="J299">
            <v>2497467</v>
          </cell>
          <cell r="K299">
            <v>1109985</v>
          </cell>
          <cell r="L299">
            <v>0</v>
          </cell>
          <cell r="M299">
            <v>0</v>
          </cell>
          <cell r="N299">
            <v>0</v>
          </cell>
          <cell r="O299">
            <v>0</v>
          </cell>
          <cell r="P299">
            <v>0</v>
          </cell>
          <cell r="Q299">
            <v>144</v>
          </cell>
          <cell r="R299">
            <v>64</v>
          </cell>
          <cell r="S299">
            <v>0</v>
          </cell>
          <cell r="T299">
            <v>0</v>
          </cell>
          <cell r="U299">
            <v>0</v>
          </cell>
          <cell r="V299">
            <v>0</v>
          </cell>
          <cell r="W299">
            <v>0</v>
          </cell>
          <cell r="X299">
            <v>0</v>
          </cell>
          <cell r="Y299">
            <v>0</v>
          </cell>
          <cell r="Z299">
            <v>25</v>
          </cell>
          <cell r="AA299">
            <v>277496</v>
          </cell>
          <cell r="AB299">
            <v>624367</v>
          </cell>
          <cell r="AC299">
            <v>0</v>
          </cell>
          <cell r="AD299">
            <v>0</v>
          </cell>
          <cell r="AE299">
            <v>0</v>
          </cell>
          <cell r="AF299">
            <v>0</v>
          </cell>
          <cell r="AG299">
            <v>0</v>
          </cell>
          <cell r="AH299">
            <v>0</v>
          </cell>
          <cell r="AI299">
            <v>80</v>
          </cell>
          <cell r="AJ299">
            <v>1734352</v>
          </cell>
          <cell r="AK299">
            <v>0</v>
          </cell>
          <cell r="AL299">
            <v>1986708</v>
          </cell>
          <cell r="AM299">
            <v>0</v>
          </cell>
          <cell r="AN299">
            <v>0</v>
          </cell>
          <cell r="AO299" t="b">
            <v>0</v>
          </cell>
          <cell r="AP299">
            <v>0</v>
          </cell>
          <cell r="AQ299">
            <v>0</v>
          </cell>
          <cell r="AR299">
            <v>3500000</v>
          </cell>
          <cell r="AS299">
            <v>0</v>
          </cell>
          <cell r="AT299">
            <v>0</v>
          </cell>
          <cell r="AU299">
            <v>156092</v>
          </cell>
          <cell r="AV299">
            <v>24975</v>
          </cell>
          <cell r="AW299">
            <v>8608541</v>
          </cell>
          <cell r="AX299">
            <v>602598</v>
          </cell>
          <cell r="AY299">
            <v>0</v>
          </cell>
          <cell r="AZ299">
            <v>138900</v>
          </cell>
          <cell r="BA299">
            <v>7685976</v>
          </cell>
          <cell r="BB299">
            <v>926000</v>
          </cell>
          <cell r="BC299">
            <v>1</v>
          </cell>
          <cell r="BD299">
            <v>0</v>
          </cell>
          <cell r="BE299">
            <v>926000</v>
          </cell>
          <cell r="BF299">
            <v>6759976</v>
          </cell>
          <cell r="BG299">
            <v>1924930</v>
          </cell>
          <cell r="BH299">
            <v>5899946</v>
          </cell>
          <cell r="BI299">
            <v>0</v>
          </cell>
          <cell r="BJ299">
            <v>0</v>
          </cell>
          <cell r="BK299">
            <v>0</v>
          </cell>
          <cell r="BL299">
            <v>0</v>
          </cell>
          <cell r="BM299">
            <v>5874971</v>
          </cell>
          <cell r="BN299" t="b">
            <v>1</v>
          </cell>
          <cell r="BO299">
            <v>24975</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F299">
            <v>0</v>
          </cell>
          <cell r="CG299">
            <v>0</v>
          </cell>
          <cell r="CH299" t="str">
            <v>DECEMBRIE</v>
          </cell>
          <cell r="CI299" t="str">
            <v>IA</v>
          </cell>
          <cell r="CJ299">
            <v>0</v>
          </cell>
          <cell r="CK299" t="b">
            <v>0</v>
          </cell>
          <cell r="CL299">
            <v>0</v>
          </cell>
          <cell r="CM299">
            <v>0</v>
          </cell>
          <cell r="CN299">
            <v>0</v>
          </cell>
          <cell r="CO299">
            <v>0</v>
          </cell>
          <cell r="CP299" t="str">
            <v>N</v>
          </cell>
          <cell r="CQ299" t="str">
            <v>N</v>
          </cell>
          <cell r="CR299" t="b">
            <v>0</v>
          </cell>
          <cell r="CS299">
            <v>0</v>
          </cell>
          <cell r="CT299">
            <v>0</v>
          </cell>
          <cell r="CU299">
            <v>0</v>
          </cell>
          <cell r="CV299">
            <v>0</v>
          </cell>
          <cell r="CW299">
            <v>0</v>
          </cell>
          <cell r="CX299">
            <v>0</v>
          </cell>
          <cell r="CY299">
            <v>0</v>
          </cell>
          <cell r="CZ299">
            <v>0</v>
          </cell>
          <cell r="DA299">
            <v>0</v>
          </cell>
          <cell r="DB299">
            <v>0</v>
          </cell>
          <cell r="DC299">
            <v>0</v>
          </cell>
          <cell r="DD299">
            <v>0</v>
          </cell>
          <cell r="DE299">
            <v>0</v>
          </cell>
          <cell r="DF299">
            <v>0</v>
          </cell>
          <cell r="DG299">
            <v>0</v>
          </cell>
          <cell r="DH299">
            <v>0</v>
          </cell>
          <cell r="DI299">
            <v>0</v>
          </cell>
          <cell r="DJ299">
            <v>0</v>
          </cell>
          <cell r="DK299">
            <v>0</v>
          </cell>
          <cell r="DL299">
            <v>0</v>
          </cell>
          <cell r="DM299">
            <v>0</v>
          </cell>
          <cell r="DN299" t="b">
            <v>0</v>
          </cell>
          <cell r="DO299" t="b">
            <v>0</v>
          </cell>
          <cell r="DP299" t="b">
            <v>0</v>
          </cell>
          <cell r="DQ299" t="b">
            <v>0</v>
          </cell>
          <cell r="DR299">
            <v>0</v>
          </cell>
          <cell r="DS299">
            <v>0</v>
          </cell>
          <cell r="DT299">
            <v>0</v>
          </cell>
          <cell r="DU299">
            <v>0</v>
          </cell>
          <cell r="DV299">
            <v>0</v>
          </cell>
          <cell r="DW299">
            <v>0</v>
          </cell>
          <cell r="DX299">
            <v>0</v>
          </cell>
          <cell r="DY299">
            <v>0</v>
          </cell>
          <cell r="DZ299">
            <v>0</v>
          </cell>
          <cell r="EA299">
            <v>0</v>
          </cell>
          <cell r="EB299">
            <v>0</v>
          </cell>
          <cell r="EC299">
            <v>0</v>
          </cell>
          <cell r="ED299">
            <v>0</v>
          </cell>
          <cell r="EE299">
            <v>0</v>
          </cell>
          <cell r="EF299">
            <v>0</v>
          </cell>
          <cell r="EG299">
            <v>0</v>
          </cell>
          <cell r="EH299">
            <v>0</v>
          </cell>
          <cell r="EI299">
            <v>0</v>
          </cell>
          <cell r="EJ299">
            <v>0</v>
          </cell>
          <cell r="EK299">
            <v>0</v>
          </cell>
          <cell r="EL299">
            <v>0</v>
          </cell>
          <cell r="EM299">
            <v>0</v>
          </cell>
          <cell r="EN299">
            <v>0</v>
          </cell>
          <cell r="EO299">
            <v>0</v>
          </cell>
          <cell r="EP299">
            <v>0</v>
          </cell>
          <cell r="EQ299">
            <v>0</v>
          </cell>
          <cell r="ER299">
            <v>0</v>
          </cell>
          <cell r="ES299" t="b">
            <v>0</v>
          </cell>
          <cell r="ET299">
            <v>0</v>
          </cell>
          <cell r="EU299">
            <v>0</v>
          </cell>
          <cell r="EV299">
            <v>0</v>
          </cell>
        </row>
        <row r="300">
          <cell r="A300">
            <v>348</v>
          </cell>
          <cell r="B300" t="str">
            <v>1670417020011</v>
          </cell>
          <cell r="C300" t="str">
            <v>ESTE</v>
          </cell>
          <cell r="D300" t="str">
            <v>PALADE MIRCEA-OCTAVIAN</v>
          </cell>
          <cell r="E300" t="str">
            <v>PALADE</v>
          </cell>
          <cell r="F300" t="str">
            <v>MIRCEA-OCTAVIAN</v>
          </cell>
          <cell r="G300" t="str">
            <v>inspector</v>
          </cell>
          <cell r="H300">
            <v>0</v>
          </cell>
          <cell r="I300">
            <v>2547000</v>
          </cell>
          <cell r="J300">
            <v>2547000</v>
          </cell>
          <cell r="K300">
            <v>2547000</v>
          </cell>
          <cell r="L300">
            <v>0</v>
          </cell>
          <cell r="M300">
            <v>0</v>
          </cell>
          <cell r="N300">
            <v>0</v>
          </cell>
          <cell r="O300">
            <v>0</v>
          </cell>
          <cell r="P300">
            <v>0</v>
          </cell>
          <cell r="Q300">
            <v>144</v>
          </cell>
          <cell r="R300">
            <v>144</v>
          </cell>
          <cell r="S300">
            <v>0</v>
          </cell>
          <cell r="T300">
            <v>0</v>
          </cell>
          <cell r="U300">
            <v>0</v>
          </cell>
          <cell r="V300">
            <v>0</v>
          </cell>
          <cell r="W300">
            <v>0</v>
          </cell>
          <cell r="X300">
            <v>0</v>
          </cell>
          <cell r="Y300">
            <v>0</v>
          </cell>
          <cell r="Z300">
            <v>15</v>
          </cell>
          <cell r="AA300">
            <v>382050</v>
          </cell>
          <cell r="AB300">
            <v>382050</v>
          </cell>
          <cell r="AC300">
            <v>0</v>
          </cell>
          <cell r="AD300">
            <v>0</v>
          </cell>
          <cell r="AE300">
            <v>0</v>
          </cell>
          <cell r="AF300">
            <v>0</v>
          </cell>
          <cell r="AG300">
            <v>0</v>
          </cell>
          <cell r="AH300">
            <v>0</v>
          </cell>
          <cell r="AI300">
            <v>0</v>
          </cell>
          <cell r="AJ300">
            <v>0</v>
          </cell>
          <cell r="AK300">
            <v>0</v>
          </cell>
          <cell r="AL300">
            <v>2150974</v>
          </cell>
          <cell r="AM300">
            <v>0</v>
          </cell>
          <cell r="AN300">
            <v>0</v>
          </cell>
          <cell r="AO300" t="b">
            <v>0</v>
          </cell>
          <cell r="AP300">
            <v>0</v>
          </cell>
          <cell r="AQ300">
            <v>0</v>
          </cell>
          <cell r="AR300">
            <v>3500000</v>
          </cell>
          <cell r="AS300">
            <v>0</v>
          </cell>
          <cell r="AT300">
            <v>0</v>
          </cell>
          <cell r="AU300">
            <v>146452</v>
          </cell>
          <cell r="AV300">
            <v>25470</v>
          </cell>
          <cell r="AW300">
            <v>8580024</v>
          </cell>
          <cell r="AX300">
            <v>600602</v>
          </cell>
          <cell r="AY300">
            <v>0</v>
          </cell>
          <cell r="AZ300">
            <v>138900</v>
          </cell>
          <cell r="BA300">
            <v>7668600</v>
          </cell>
          <cell r="BB300">
            <v>926000</v>
          </cell>
          <cell r="BC300">
            <v>1.7</v>
          </cell>
          <cell r="BD300">
            <v>648200</v>
          </cell>
          <cell r="BE300">
            <v>1574200</v>
          </cell>
          <cell r="BF300">
            <v>6094400</v>
          </cell>
          <cell r="BG300">
            <v>1658700</v>
          </cell>
          <cell r="BH300">
            <v>6148800</v>
          </cell>
          <cell r="BI300">
            <v>0</v>
          </cell>
          <cell r="BJ300">
            <v>0</v>
          </cell>
          <cell r="BK300">
            <v>0</v>
          </cell>
          <cell r="BL300">
            <v>0</v>
          </cell>
          <cell r="BM300">
            <v>6123330</v>
          </cell>
          <cell r="BN300" t="b">
            <v>1</v>
          </cell>
          <cell r="BO300">
            <v>25470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F300">
            <v>0</v>
          </cell>
          <cell r="CG300">
            <v>0</v>
          </cell>
          <cell r="CH300" t="str">
            <v>DECEMBRIE</v>
          </cell>
          <cell r="CI300" t="str">
            <v>IA</v>
          </cell>
          <cell r="CJ300">
            <v>0</v>
          </cell>
          <cell r="CK300" t="b">
            <v>0</v>
          </cell>
          <cell r="CL300">
            <v>0</v>
          </cell>
          <cell r="CM300">
            <v>0</v>
          </cell>
          <cell r="CN300">
            <v>0</v>
          </cell>
          <cell r="CO300">
            <v>0</v>
          </cell>
          <cell r="CP300" t="str">
            <v>N</v>
          </cell>
          <cell r="CQ300" t="str">
            <v>N</v>
          </cell>
          <cell r="CR300" t="b">
            <v>0</v>
          </cell>
          <cell r="CS300">
            <v>0</v>
          </cell>
          <cell r="CT300">
            <v>0</v>
          </cell>
          <cell r="CU300">
            <v>0</v>
          </cell>
          <cell r="CV300">
            <v>0</v>
          </cell>
          <cell r="CW300">
            <v>0</v>
          </cell>
          <cell r="CX300">
            <v>0</v>
          </cell>
          <cell r="CY300">
            <v>0</v>
          </cell>
          <cell r="CZ300">
            <v>0</v>
          </cell>
          <cell r="DA300">
            <v>0</v>
          </cell>
          <cell r="DB300">
            <v>0</v>
          </cell>
          <cell r="DC300">
            <v>0</v>
          </cell>
          <cell r="DD300">
            <v>0</v>
          </cell>
          <cell r="DE300">
            <v>0</v>
          </cell>
          <cell r="DF300">
            <v>0</v>
          </cell>
          <cell r="DG300">
            <v>0</v>
          </cell>
          <cell r="DH300">
            <v>0</v>
          </cell>
          <cell r="DI300">
            <v>0</v>
          </cell>
          <cell r="DJ300">
            <v>0</v>
          </cell>
          <cell r="DK300">
            <v>0</v>
          </cell>
          <cell r="DL300">
            <v>0</v>
          </cell>
          <cell r="DM300">
            <v>0</v>
          </cell>
          <cell r="DN300" t="b">
            <v>0</v>
          </cell>
          <cell r="DO300" t="b">
            <v>0</v>
          </cell>
          <cell r="DP300" t="b">
            <v>0</v>
          </cell>
          <cell r="DQ300" t="b">
            <v>0</v>
          </cell>
          <cell r="DR300">
            <v>0</v>
          </cell>
          <cell r="DS300">
            <v>0</v>
          </cell>
          <cell r="DT300">
            <v>0</v>
          </cell>
          <cell r="DU300">
            <v>0</v>
          </cell>
          <cell r="DV300">
            <v>0</v>
          </cell>
          <cell r="DW300">
            <v>0</v>
          </cell>
          <cell r="DX300">
            <v>0</v>
          </cell>
          <cell r="DY300">
            <v>0</v>
          </cell>
          <cell r="DZ300">
            <v>0</v>
          </cell>
          <cell r="EA300">
            <v>0</v>
          </cell>
          <cell r="EB300">
            <v>0</v>
          </cell>
          <cell r="EC300">
            <v>0</v>
          </cell>
          <cell r="ED300">
            <v>0</v>
          </cell>
          <cell r="EE300">
            <v>0</v>
          </cell>
          <cell r="EF300">
            <v>0</v>
          </cell>
          <cell r="EG300">
            <v>0</v>
          </cell>
          <cell r="EH300">
            <v>0</v>
          </cell>
          <cell r="EI300">
            <v>0</v>
          </cell>
          <cell r="EJ300">
            <v>0</v>
          </cell>
          <cell r="EK300">
            <v>0</v>
          </cell>
          <cell r="EL300">
            <v>0</v>
          </cell>
          <cell r="EM300">
            <v>0</v>
          </cell>
          <cell r="EN300">
            <v>0</v>
          </cell>
          <cell r="EO300">
            <v>0</v>
          </cell>
          <cell r="EP300">
            <v>0</v>
          </cell>
          <cell r="EQ300">
            <v>0</v>
          </cell>
          <cell r="ER300">
            <v>0</v>
          </cell>
          <cell r="ES300" t="b">
            <v>0</v>
          </cell>
          <cell r="ET300">
            <v>0</v>
          </cell>
          <cell r="EU300">
            <v>0</v>
          </cell>
          <cell r="EV300">
            <v>0</v>
          </cell>
        </row>
        <row r="301">
          <cell r="A301">
            <v>5</v>
          </cell>
          <cell r="B301" t="str">
            <v>1710610204092</v>
          </cell>
          <cell r="C301" t="str">
            <v>ESTE</v>
          </cell>
          <cell r="D301" t="str">
            <v>GHEORGHE MARIAN</v>
          </cell>
          <cell r="E301" t="str">
            <v>GHEORGHE</v>
          </cell>
          <cell r="F301" t="str">
            <v>MARIAN</v>
          </cell>
          <cell r="G301" t="str">
            <v>sef birou</v>
          </cell>
          <cell r="H301">
            <v>0</v>
          </cell>
          <cell r="I301">
            <v>3677200</v>
          </cell>
          <cell r="J301">
            <v>4581178</v>
          </cell>
          <cell r="K301">
            <v>3054119</v>
          </cell>
          <cell r="L301">
            <v>903978</v>
          </cell>
          <cell r="M301">
            <v>602652</v>
          </cell>
          <cell r="N301">
            <v>0</v>
          </cell>
          <cell r="O301">
            <v>0</v>
          </cell>
          <cell r="P301">
            <v>0</v>
          </cell>
          <cell r="Q301">
            <v>144</v>
          </cell>
          <cell r="R301">
            <v>96</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15</v>
          </cell>
          <cell r="AG301">
            <v>458118</v>
          </cell>
          <cell r="AH301">
            <v>687177</v>
          </cell>
          <cell r="AI301">
            <v>48</v>
          </cell>
          <cell r="AJ301">
            <v>1527059</v>
          </cell>
          <cell r="AK301">
            <v>0</v>
          </cell>
          <cell r="AL301">
            <v>1672224</v>
          </cell>
          <cell r="AM301">
            <v>0</v>
          </cell>
          <cell r="AN301">
            <v>0</v>
          </cell>
          <cell r="AO301" t="b">
            <v>0</v>
          </cell>
          <cell r="AP301">
            <v>0</v>
          </cell>
          <cell r="AQ301">
            <v>0</v>
          </cell>
          <cell r="AR301">
            <v>3500000</v>
          </cell>
          <cell r="AS301">
            <v>0</v>
          </cell>
          <cell r="AT301">
            <v>0</v>
          </cell>
          <cell r="AU301">
            <v>263418</v>
          </cell>
          <cell r="AV301">
            <v>45812</v>
          </cell>
          <cell r="AW301">
            <v>10211520</v>
          </cell>
          <cell r="AX301">
            <v>714806</v>
          </cell>
          <cell r="AY301">
            <v>0</v>
          </cell>
          <cell r="AZ301">
            <v>138900</v>
          </cell>
          <cell r="BA301">
            <v>9048584</v>
          </cell>
          <cell r="BB301">
            <v>926000</v>
          </cell>
          <cell r="BC301">
            <v>1</v>
          </cell>
          <cell r="BD301">
            <v>0</v>
          </cell>
          <cell r="BE301">
            <v>926000</v>
          </cell>
          <cell r="BF301">
            <v>8122584</v>
          </cell>
          <cell r="BG301">
            <v>2469974</v>
          </cell>
          <cell r="BH301">
            <v>6717510</v>
          </cell>
          <cell r="BI301">
            <v>0</v>
          </cell>
          <cell r="BJ301">
            <v>0</v>
          </cell>
          <cell r="BK301">
            <v>0</v>
          </cell>
          <cell r="BL301">
            <v>0</v>
          </cell>
          <cell r="BM301">
            <v>6717510</v>
          </cell>
          <cell r="BN301" t="b">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F301">
            <v>0</v>
          </cell>
          <cell r="CG301">
            <v>0</v>
          </cell>
          <cell r="CH301" t="str">
            <v>DECEMBRIE</v>
          </cell>
          <cell r="CI301" t="str">
            <v>IA</v>
          </cell>
          <cell r="CJ301">
            <v>0</v>
          </cell>
          <cell r="CK301" t="b">
            <v>0</v>
          </cell>
          <cell r="CL301">
            <v>0</v>
          </cell>
          <cell r="CM301">
            <v>0</v>
          </cell>
          <cell r="CN301">
            <v>0</v>
          </cell>
          <cell r="CO301">
            <v>0</v>
          </cell>
          <cell r="CP301" t="str">
            <v>N</v>
          </cell>
          <cell r="CQ301" t="str">
            <v>N</v>
          </cell>
          <cell r="CR301" t="b">
            <v>0</v>
          </cell>
          <cell r="CS301">
            <v>0</v>
          </cell>
          <cell r="CT301">
            <v>0</v>
          </cell>
          <cell r="CU301">
            <v>0</v>
          </cell>
          <cell r="CV301">
            <v>0</v>
          </cell>
          <cell r="CW301">
            <v>0</v>
          </cell>
          <cell r="CX301">
            <v>0</v>
          </cell>
          <cell r="CY301">
            <v>0</v>
          </cell>
          <cell r="CZ301">
            <v>0</v>
          </cell>
          <cell r="DA301">
            <v>0</v>
          </cell>
          <cell r="DB301">
            <v>0</v>
          </cell>
          <cell r="DC301">
            <v>0</v>
          </cell>
          <cell r="DD301">
            <v>0</v>
          </cell>
          <cell r="DE301">
            <v>0</v>
          </cell>
          <cell r="DF301">
            <v>0</v>
          </cell>
          <cell r="DG301">
            <v>0</v>
          </cell>
          <cell r="DH301">
            <v>0</v>
          </cell>
          <cell r="DI301">
            <v>0</v>
          </cell>
          <cell r="DJ301">
            <v>0</v>
          </cell>
          <cell r="DK301">
            <v>0</v>
          </cell>
          <cell r="DL301">
            <v>0</v>
          </cell>
          <cell r="DM301">
            <v>0</v>
          </cell>
          <cell r="DN301" t="b">
            <v>0</v>
          </cell>
          <cell r="DO301" t="b">
            <v>0</v>
          </cell>
          <cell r="DP301" t="b">
            <v>0</v>
          </cell>
          <cell r="DQ301" t="b">
            <v>0</v>
          </cell>
          <cell r="DR301">
            <v>0</v>
          </cell>
          <cell r="DS301">
            <v>0</v>
          </cell>
          <cell r="DT301">
            <v>0</v>
          </cell>
          <cell r="DU301">
            <v>0</v>
          </cell>
          <cell r="DV301">
            <v>0</v>
          </cell>
          <cell r="DW301">
            <v>0</v>
          </cell>
          <cell r="DX301">
            <v>0</v>
          </cell>
          <cell r="DY301">
            <v>0</v>
          </cell>
          <cell r="DZ301">
            <v>0</v>
          </cell>
          <cell r="EA301">
            <v>0</v>
          </cell>
          <cell r="EB301">
            <v>0</v>
          </cell>
          <cell r="EC301">
            <v>0</v>
          </cell>
          <cell r="ED301">
            <v>0</v>
          </cell>
          <cell r="EE301">
            <v>0</v>
          </cell>
          <cell r="EF301">
            <v>0</v>
          </cell>
          <cell r="EG301">
            <v>0</v>
          </cell>
          <cell r="EH301">
            <v>0</v>
          </cell>
          <cell r="EI301">
            <v>0</v>
          </cell>
          <cell r="EJ301">
            <v>0</v>
          </cell>
          <cell r="EK301">
            <v>0</v>
          </cell>
          <cell r="EL301">
            <v>0</v>
          </cell>
          <cell r="EM301">
            <v>0</v>
          </cell>
          <cell r="EN301">
            <v>0</v>
          </cell>
          <cell r="EO301">
            <v>0</v>
          </cell>
          <cell r="EP301">
            <v>0</v>
          </cell>
          <cell r="EQ301">
            <v>0</v>
          </cell>
          <cell r="ER301">
            <v>0</v>
          </cell>
          <cell r="ES301" t="b">
            <v>0</v>
          </cell>
          <cell r="ET301">
            <v>0</v>
          </cell>
          <cell r="EU301">
            <v>0</v>
          </cell>
          <cell r="EV301">
            <v>0</v>
          </cell>
        </row>
        <row r="302">
          <cell r="A302">
            <v>6</v>
          </cell>
          <cell r="B302" t="str">
            <v>2680621020075</v>
          </cell>
          <cell r="C302" t="str">
            <v>ESTE</v>
          </cell>
          <cell r="D302" t="str">
            <v>BOCANCIOS LAURA</v>
          </cell>
          <cell r="E302" t="str">
            <v>BOCANCIOS</v>
          </cell>
          <cell r="F302" t="str">
            <v>LAURA-ANDREIA</v>
          </cell>
          <cell r="G302" t="str">
            <v>insp.spec.prot.</v>
          </cell>
          <cell r="H302">
            <v>0</v>
          </cell>
          <cell r="I302">
            <v>3905000</v>
          </cell>
          <cell r="J302">
            <v>3905000</v>
          </cell>
          <cell r="K302">
            <v>3905000</v>
          </cell>
          <cell r="L302">
            <v>0</v>
          </cell>
          <cell r="M302">
            <v>0</v>
          </cell>
          <cell r="N302">
            <v>0</v>
          </cell>
          <cell r="O302">
            <v>0</v>
          </cell>
          <cell r="P302">
            <v>0</v>
          </cell>
          <cell r="Q302">
            <v>144</v>
          </cell>
          <cell r="R302">
            <v>144</v>
          </cell>
          <cell r="S302">
            <v>0</v>
          </cell>
          <cell r="T302">
            <v>0</v>
          </cell>
          <cell r="U302">
            <v>0</v>
          </cell>
          <cell r="V302">
            <v>0</v>
          </cell>
          <cell r="W302">
            <v>0</v>
          </cell>
          <cell r="X302">
            <v>0</v>
          </cell>
          <cell r="Y302">
            <v>0</v>
          </cell>
          <cell r="Z302">
            <v>10</v>
          </cell>
          <cell r="AA302">
            <v>390500</v>
          </cell>
          <cell r="AB302">
            <v>390500</v>
          </cell>
          <cell r="AC302">
            <v>10</v>
          </cell>
          <cell r="AD302">
            <v>390500</v>
          </cell>
          <cell r="AE302">
            <v>390500</v>
          </cell>
          <cell r="AF302">
            <v>15</v>
          </cell>
          <cell r="AG302">
            <v>585750</v>
          </cell>
          <cell r="AH302">
            <v>585750</v>
          </cell>
          <cell r="AI302">
            <v>0</v>
          </cell>
          <cell r="AJ302">
            <v>0</v>
          </cell>
          <cell r="AK302">
            <v>0</v>
          </cell>
          <cell r="AL302">
            <v>2280417</v>
          </cell>
          <cell r="AM302">
            <v>0</v>
          </cell>
          <cell r="AN302">
            <v>0</v>
          </cell>
          <cell r="AO302" t="b">
            <v>0</v>
          </cell>
          <cell r="AP302">
            <v>0</v>
          </cell>
          <cell r="AQ302">
            <v>0</v>
          </cell>
          <cell r="AR302">
            <v>3500000</v>
          </cell>
          <cell r="AS302">
            <v>0</v>
          </cell>
          <cell r="AT302">
            <v>0</v>
          </cell>
          <cell r="AU302">
            <v>263588</v>
          </cell>
          <cell r="AV302">
            <v>39050</v>
          </cell>
          <cell r="AW302">
            <v>11052167</v>
          </cell>
          <cell r="AX302">
            <v>773652</v>
          </cell>
          <cell r="AY302">
            <v>0</v>
          </cell>
          <cell r="AZ302">
            <v>138900</v>
          </cell>
          <cell r="BA302">
            <v>9836977</v>
          </cell>
          <cell r="BB302">
            <v>926000</v>
          </cell>
          <cell r="BC302">
            <v>2.2999999999999998</v>
          </cell>
          <cell r="BD302">
            <v>1203800</v>
          </cell>
          <cell r="BE302">
            <v>2129800</v>
          </cell>
          <cell r="BF302">
            <v>7707177</v>
          </cell>
          <cell r="BG302">
            <v>2303811</v>
          </cell>
          <cell r="BH302">
            <v>7672066</v>
          </cell>
          <cell r="BI302">
            <v>0</v>
          </cell>
          <cell r="BJ302">
            <v>0</v>
          </cell>
          <cell r="BK302">
            <v>554214</v>
          </cell>
          <cell r="BL302">
            <v>0</v>
          </cell>
          <cell r="BM302">
            <v>7078802</v>
          </cell>
          <cell r="BN302" t="b">
            <v>1</v>
          </cell>
          <cell r="BO302">
            <v>39050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0</v>
          </cell>
          <cell r="CF302">
            <v>0</v>
          </cell>
          <cell r="CG302">
            <v>0</v>
          </cell>
          <cell r="CH302" t="str">
            <v>DECEMBRIE</v>
          </cell>
          <cell r="CI302" t="str">
            <v>IA</v>
          </cell>
          <cell r="CJ302">
            <v>0</v>
          </cell>
          <cell r="CK302" t="b">
            <v>0</v>
          </cell>
          <cell r="CL302">
            <v>0</v>
          </cell>
          <cell r="CM302">
            <v>0</v>
          </cell>
          <cell r="CN302">
            <v>0</v>
          </cell>
          <cell r="CO302">
            <v>0</v>
          </cell>
          <cell r="CP302" t="str">
            <v>N</v>
          </cell>
          <cell r="CQ302" t="str">
            <v>N</v>
          </cell>
          <cell r="CR302" t="b">
            <v>0</v>
          </cell>
          <cell r="CS302">
            <v>0</v>
          </cell>
          <cell r="CT302">
            <v>0</v>
          </cell>
          <cell r="CU302">
            <v>0</v>
          </cell>
          <cell r="CV302">
            <v>0</v>
          </cell>
          <cell r="CW302">
            <v>0</v>
          </cell>
          <cell r="CX302">
            <v>0</v>
          </cell>
          <cell r="CY302">
            <v>0</v>
          </cell>
          <cell r="CZ302">
            <v>0</v>
          </cell>
          <cell r="DA302">
            <v>0</v>
          </cell>
          <cell r="DB302">
            <v>0</v>
          </cell>
          <cell r="DC302">
            <v>0</v>
          </cell>
          <cell r="DD302">
            <v>0</v>
          </cell>
          <cell r="DE302">
            <v>0</v>
          </cell>
          <cell r="DF302">
            <v>0</v>
          </cell>
          <cell r="DG302">
            <v>0</v>
          </cell>
          <cell r="DH302">
            <v>0</v>
          </cell>
          <cell r="DI302">
            <v>0</v>
          </cell>
          <cell r="DJ302">
            <v>0</v>
          </cell>
          <cell r="DK302">
            <v>0</v>
          </cell>
          <cell r="DL302">
            <v>0</v>
          </cell>
          <cell r="DM302">
            <v>0</v>
          </cell>
          <cell r="DN302" t="b">
            <v>0</v>
          </cell>
          <cell r="DO302" t="b">
            <v>0</v>
          </cell>
          <cell r="DP302" t="b">
            <v>0</v>
          </cell>
          <cell r="DQ302" t="b">
            <v>0</v>
          </cell>
          <cell r="DR302">
            <v>0</v>
          </cell>
          <cell r="DS302">
            <v>0</v>
          </cell>
          <cell r="DT302">
            <v>0</v>
          </cell>
          <cell r="DU302">
            <v>0</v>
          </cell>
          <cell r="DV302">
            <v>0</v>
          </cell>
          <cell r="DW302">
            <v>0</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0</v>
          </cell>
          <cell r="EM302">
            <v>0</v>
          </cell>
          <cell r="EN302">
            <v>0</v>
          </cell>
          <cell r="EO302">
            <v>0</v>
          </cell>
          <cell r="EP302">
            <v>0</v>
          </cell>
          <cell r="EQ302">
            <v>0</v>
          </cell>
          <cell r="ER302">
            <v>0</v>
          </cell>
          <cell r="ES302" t="b">
            <v>0</v>
          </cell>
          <cell r="ET302">
            <v>0</v>
          </cell>
          <cell r="EU302">
            <v>0</v>
          </cell>
          <cell r="EV302">
            <v>0</v>
          </cell>
        </row>
        <row r="303">
          <cell r="A303">
            <v>8</v>
          </cell>
          <cell r="B303" t="str">
            <v>2680516020010</v>
          </cell>
          <cell r="C303" t="str">
            <v>ESTE</v>
          </cell>
          <cell r="D303" t="str">
            <v>TULBURE ROMANA</v>
          </cell>
          <cell r="E303" t="str">
            <v>TULBURE</v>
          </cell>
          <cell r="F303" t="str">
            <v>ROMANA-ADINA</v>
          </cell>
          <cell r="G303" t="str">
            <v>insp.spec.rel.</v>
          </cell>
          <cell r="H303">
            <v>0</v>
          </cell>
          <cell r="I303">
            <v>3905000</v>
          </cell>
          <cell r="J303">
            <v>3905000</v>
          </cell>
          <cell r="K303">
            <v>3905000</v>
          </cell>
          <cell r="L303">
            <v>0</v>
          </cell>
          <cell r="M303">
            <v>0</v>
          </cell>
          <cell r="N303">
            <v>0</v>
          </cell>
          <cell r="O303">
            <v>0</v>
          </cell>
          <cell r="P303">
            <v>0</v>
          </cell>
          <cell r="Q303">
            <v>144</v>
          </cell>
          <cell r="R303">
            <v>144</v>
          </cell>
          <cell r="S303">
            <v>0</v>
          </cell>
          <cell r="T303">
            <v>0</v>
          </cell>
          <cell r="U303">
            <v>0</v>
          </cell>
          <cell r="V303">
            <v>0</v>
          </cell>
          <cell r="W303">
            <v>0</v>
          </cell>
          <cell r="X303">
            <v>0</v>
          </cell>
          <cell r="Y303">
            <v>0</v>
          </cell>
          <cell r="Z303">
            <v>10</v>
          </cell>
          <cell r="AA303">
            <v>390500</v>
          </cell>
          <cell r="AB303">
            <v>390500</v>
          </cell>
          <cell r="AC303">
            <v>0</v>
          </cell>
          <cell r="AD303">
            <v>0</v>
          </cell>
          <cell r="AE303">
            <v>0</v>
          </cell>
          <cell r="AF303">
            <v>15</v>
          </cell>
          <cell r="AG303">
            <v>585750</v>
          </cell>
          <cell r="AH303">
            <v>585750</v>
          </cell>
          <cell r="AI303">
            <v>0</v>
          </cell>
          <cell r="AJ303">
            <v>0</v>
          </cell>
          <cell r="AK303">
            <v>0</v>
          </cell>
          <cell r="AL303">
            <v>3297918</v>
          </cell>
          <cell r="AM303">
            <v>0</v>
          </cell>
          <cell r="AN303">
            <v>0</v>
          </cell>
          <cell r="AO303" t="b">
            <v>0</v>
          </cell>
          <cell r="AP303">
            <v>0</v>
          </cell>
          <cell r="AQ303">
            <v>0</v>
          </cell>
          <cell r="AR303">
            <v>3500000</v>
          </cell>
          <cell r="AS303">
            <v>0</v>
          </cell>
          <cell r="AT303">
            <v>0</v>
          </cell>
          <cell r="AU303">
            <v>244062</v>
          </cell>
          <cell r="AV303">
            <v>39050</v>
          </cell>
          <cell r="AW303">
            <v>11679168</v>
          </cell>
          <cell r="AX303">
            <v>817542</v>
          </cell>
          <cell r="AY303">
            <v>0</v>
          </cell>
          <cell r="AZ303">
            <v>138900</v>
          </cell>
          <cell r="BA303">
            <v>10439614</v>
          </cell>
          <cell r="BB303">
            <v>926000</v>
          </cell>
          <cell r="BC303">
            <v>1</v>
          </cell>
          <cell r="BD303">
            <v>0</v>
          </cell>
          <cell r="BE303">
            <v>926000</v>
          </cell>
          <cell r="BF303">
            <v>9513614</v>
          </cell>
          <cell r="BG303">
            <v>3026386</v>
          </cell>
          <cell r="BH303">
            <v>7552128</v>
          </cell>
          <cell r="BI303">
            <v>0</v>
          </cell>
          <cell r="BJ303">
            <v>0</v>
          </cell>
          <cell r="BK303">
            <v>0</v>
          </cell>
          <cell r="BL303">
            <v>0</v>
          </cell>
          <cell r="BM303">
            <v>7513078</v>
          </cell>
          <cell r="BN303" t="b">
            <v>1</v>
          </cell>
          <cell r="BO303">
            <v>39050</v>
          </cell>
          <cell r="BP303">
            <v>0</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cell r="CD303">
            <v>0</v>
          </cell>
          <cell r="CF303">
            <v>0</v>
          </cell>
          <cell r="CG303">
            <v>0</v>
          </cell>
          <cell r="CH303" t="str">
            <v>DECEMBRIE</v>
          </cell>
          <cell r="CI303" t="str">
            <v>IA</v>
          </cell>
          <cell r="CJ303">
            <v>0</v>
          </cell>
          <cell r="CK303" t="b">
            <v>0</v>
          </cell>
          <cell r="CL303">
            <v>0</v>
          </cell>
          <cell r="CM303">
            <v>0</v>
          </cell>
          <cell r="CN303">
            <v>0</v>
          </cell>
          <cell r="CO303">
            <v>0</v>
          </cell>
          <cell r="CP303" t="str">
            <v>N</v>
          </cell>
          <cell r="CQ303" t="str">
            <v>N</v>
          </cell>
          <cell r="CR303" t="b">
            <v>0</v>
          </cell>
          <cell r="CS303">
            <v>0</v>
          </cell>
          <cell r="CT303">
            <v>0</v>
          </cell>
          <cell r="CU303">
            <v>0</v>
          </cell>
          <cell r="CV303">
            <v>0</v>
          </cell>
          <cell r="CW303">
            <v>0</v>
          </cell>
          <cell r="CX303">
            <v>0</v>
          </cell>
          <cell r="CY303">
            <v>0</v>
          </cell>
          <cell r="CZ303">
            <v>0</v>
          </cell>
          <cell r="DA303">
            <v>0</v>
          </cell>
          <cell r="DB303">
            <v>0</v>
          </cell>
          <cell r="DC303">
            <v>0</v>
          </cell>
          <cell r="DD303">
            <v>0</v>
          </cell>
          <cell r="DE303">
            <v>0</v>
          </cell>
          <cell r="DF303">
            <v>0</v>
          </cell>
          <cell r="DG303">
            <v>0</v>
          </cell>
          <cell r="DH303">
            <v>0</v>
          </cell>
          <cell r="DI303">
            <v>0</v>
          </cell>
          <cell r="DJ303">
            <v>0</v>
          </cell>
          <cell r="DK303">
            <v>0</v>
          </cell>
          <cell r="DL303">
            <v>0</v>
          </cell>
          <cell r="DM303">
            <v>0</v>
          </cell>
          <cell r="DN303" t="b">
            <v>0</v>
          </cell>
          <cell r="DO303" t="b">
            <v>0</v>
          </cell>
          <cell r="DP303" t="b">
            <v>0</v>
          </cell>
          <cell r="DQ303" t="b">
            <v>0</v>
          </cell>
          <cell r="DR303">
            <v>0</v>
          </cell>
          <cell r="DS303">
            <v>0</v>
          </cell>
          <cell r="DT303">
            <v>0</v>
          </cell>
          <cell r="DU303">
            <v>0</v>
          </cell>
          <cell r="DV303">
            <v>0</v>
          </cell>
          <cell r="DW303">
            <v>0</v>
          </cell>
          <cell r="DX303">
            <v>0</v>
          </cell>
          <cell r="DY303">
            <v>0</v>
          </cell>
          <cell r="DZ303">
            <v>0</v>
          </cell>
          <cell r="EA303">
            <v>0</v>
          </cell>
          <cell r="EB303">
            <v>0</v>
          </cell>
          <cell r="EC303">
            <v>0</v>
          </cell>
          <cell r="ED303">
            <v>0</v>
          </cell>
          <cell r="EE303">
            <v>0</v>
          </cell>
          <cell r="EF303">
            <v>0</v>
          </cell>
          <cell r="EG303">
            <v>0</v>
          </cell>
          <cell r="EH303">
            <v>0</v>
          </cell>
          <cell r="EI303">
            <v>0</v>
          </cell>
          <cell r="EJ303">
            <v>0</v>
          </cell>
          <cell r="EK303">
            <v>0</v>
          </cell>
          <cell r="EL303">
            <v>0</v>
          </cell>
          <cell r="EM303">
            <v>0</v>
          </cell>
          <cell r="EN303">
            <v>0</v>
          </cell>
          <cell r="EO303">
            <v>0</v>
          </cell>
          <cell r="EP303">
            <v>0</v>
          </cell>
          <cell r="EQ303">
            <v>0</v>
          </cell>
          <cell r="ER303">
            <v>0</v>
          </cell>
          <cell r="ES303" t="b">
            <v>0</v>
          </cell>
          <cell r="ET303">
            <v>0</v>
          </cell>
          <cell r="EU303">
            <v>0</v>
          </cell>
          <cell r="EV303">
            <v>0</v>
          </cell>
        </row>
        <row r="304">
          <cell r="A304">
            <v>7</v>
          </cell>
          <cell r="B304" t="str">
            <v>2690914020034</v>
          </cell>
          <cell r="C304" t="str">
            <v>ESTE</v>
          </cell>
          <cell r="D304" t="str">
            <v>CHIS-COHAN CARMEN-MARIA</v>
          </cell>
          <cell r="E304" t="str">
            <v>CHIS-COHAN</v>
          </cell>
          <cell r="F304" t="str">
            <v>CARMEN-MARIA</v>
          </cell>
          <cell r="G304" t="str">
            <v>inspector spec.</v>
          </cell>
          <cell r="H304">
            <v>0</v>
          </cell>
          <cell r="I304">
            <v>3905000</v>
          </cell>
          <cell r="J304">
            <v>3905000</v>
          </cell>
          <cell r="K304">
            <v>1952500</v>
          </cell>
          <cell r="L304">
            <v>0</v>
          </cell>
          <cell r="M304">
            <v>0</v>
          </cell>
          <cell r="N304">
            <v>0</v>
          </cell>
          <cell r="O304">
            <v>0</v>
          </cell>
          <cell r="P304">
            <v>0</v>
          </cell>
          <cell r="Q304">
            <v>144</v>
          </cell>
          <cell r="R304">
            <v>72</v>
          </cell>
          <cell r="S304">
            <v>0</v>
          </cell>
          <cell r="T304">
            <v>0</v>
          </cell>
          <cell r="U304">
            <v>12</v>
          </cell>
          <cell r="V304">
            <v>650833</v>
          </cell>
          <cell r="W304">
            <v>650833</v>
          </cell>
          <cell r="X304">
            <v>0</v>
          </cell>
          <cell r="Y304">
            <v>0</v>
          </cell>
          <cell r="Z304">
            <v>5</v>
          </cell>
          <cell r="AA304">
            <v>97625</v>
          </cell>
          <cell r="AB304">
            <v>195250</v>
          </cell>
          <cell r="AC304">
            <v>0</v>
          </cell>
          <cell r="AD304">
            <v>0</v>
          </cell>
          <cell r="AE304">
            <v>0</v>
          </cell>
          <cell r="AF304">
            <v>15</v>
          </cell>
          <cell r="AG304">
            <v>292875</v>
          </cell>
          <cell r="AH304">
            <v>585750</v>
          </cell>
          <cell r="AI304">
            <v>72</v>
          </cell>
          <cell r="AJ304">
            <v>2050125</v>
          </cell>
          <cell r="AK304">
            <v>0</v>
          </cell>
          <cell r="AL304">
            <v>3297918</v>
          </cell>
          <cell r="AM304">
            <v>0</v>
          </cell>
          <cell r="AN304">
            <v>0</v>
          </cell>
          <cell r="AO304" t="b">
            <v>0</v>
          </cell>
          <cell r="AP304">
            <v>0</v>
          </cell>
          <cell r="AQ304">
            <v>0</v>
          </cell>
          <cell r="AR304">
            <v>3500000</v>
          </cell>
          <cell r="AS304">
            <v>0</v>
          </cell>
          <cell r="AT304">
            <v>0</v>
          </cell>
          <cell r="AU304">
            <v>234300</v>
          </cell>
          <cell r="AV304">
            <v>39050</v>
          </cell>
          <cell r="AW304">
            <v>11841876</v>
          </cell>
          <cell r="AX304">
            <v>828931</v>
          </cell>
          <cell r="AY304">
            <v>0</v>
          </cell>
          <cell r="AZ304">
            <v>138900</v>
          </cell>
          <cell r="BA304">
            <v>10600695</v>
          </cell>
          <cell r="BB304">
            <v>926000</v>
          </cell>
          <cell r="BC304">
            <v>1</v>
          </cell>
          <cell r="BD304">
            <v>0</v>
          </cell>
          <cell r="BE304">
            <v>926000</v>
          </cell>
          <cell r="BF304">
            <v>9674695</v>
          </cell>
          <cell r="BG304">
            <v>3090818</v>
          </cell>
          <cell r="BH304">
            <v>7648777</v>
          </cell>
          <cell r="BI304">
            <v>0</v>
          </cell>
          <cell r="BJ304">
            <v>0</v>
          </cell>
          <cell r="BK304">
            <v>0</v>
          </cell>
          <cell r="BL304">
            <v>0</v>
          </cell>
          <cell r="BM304">
            <v>7609727</v>
          </cell>
          <cell r="BN304" t="b">
            <v>1</v>
          </cell>
          <cell r="BO304">
            <v>39050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F304">
            <v>0</v>
          </cell>
          <cell r="CG304">
            <v>0</v>
          </cell>
          <cell r="CH304" t="str">
            <v>DECEMBRIE</v>
          </cell>
          <cell r="CI304" t="str">
            <v>IA</v>
          </cell>
          <cell r="CJ304">
            <v>0</v>
          </cell>
          <cell r="CK304" t="b">
            <v>0</v>
          </cell>
          <cell r="CL304">
            <v>0</v>
          </cell>
          <cell r="CM304">
            <v>0</v>
          </cell>
          <cell r="CN304">
            <v>0</v>
          </cell>
          <cell r="CO304">
            <v>0</v>
          </cell>
          <cell r="CP304" t="str">
            <v>N</v>
          </cell>
          <cell r="CQ304" t="str">
            <v>N</v>
          </cell>
          <cell r="CR304" t="b">
            <v>0</v>
          </cell>
          <cell r="CS304">
            <v>0</v>
          </cell>
          <cell r="CT304">
            <v>0</v>
          </cell>
          <cell r="CU304">
            <v>0</v>
          </cell>
          <cell r="CV304">
            <v>0</v>
          </cell>
          <cell r="CW304">
            <v>0</v>
          </cell>
          <cell r="CX304">
            <v>0</v>
          </cell>
          <cell r="CY304">
            <v>0</v>
          </cell>
          <cell r="CZ304">
            <v>0</v>
          </cell>
          <cell r="DA304">
            <v>0</v>
          </cell>
          <cell r="DB304">
            <v>0</v>
          </cell>
          <cell r="DC304">
            <v>0</v>
          </cell>
          <cell r="DD304">
            <v>0</v>
          </cell>
          <cell r="DE304">
            <v>0</v>
          </cell>
          <cell r="DF304">
            <v>0</v>
          </cell>
          <cell r="DG304">
            <v>0</v>
          </cell>
          <cell r="DH304">
            <v>0</v>
          </cell>
          <cell r="DI304">
            <v>0</v>
          </cell>
          <cell r="DJ304">
            <v>0</v>
          </cell>
          <cell r="DK304">
            <v>0</v>
          </cell>
          <cell r="DL304">
            <v>0</v>
          </cell>
          <cell r="DM304">
            <v>0</v>
          </cell>
          <cell r="DN304" t="b">
            <v>0</v>
          </cell>
          <cell r="DO304" t="b">
            <v>0</v>
          </cell>
          <cell r="DP304" t="b">
            <v>0</v>
          </cell>
          <cell r="DQ304" t="b">
            <v>0</v>
          </cell>
          <cell r="DR304">
            <v>0</v>
          </cell>
          <cell r="DS304">
            <v>0</v>
          </cell>
          <cell r="DT304">
            <v>0</v>
          </cell>
          <cell r="DU304">
            <v>0</v>
          </cell>
          <cell r="DV304">
            <v>0</v>
          </cell>
          <cell r="DW304">
            <v>0</v>
          </cell>
          <cell r="DX304">
            <v>0</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v>
          </cell>
          <cell r="EQ304">
            <v>0</v>
          </cell>
          <cell r="ER304">
            <v>0</v>
          </cell>
          <cell r="ES304" t="b">
            <v>0</v>
          </cell>
          <cell r="ET304">
            <v>0</v>
          </cell>
          <cell r="EU304">
            <v>0</v>
          </cell>
          <cell r="EV304">
            <v>0</v>
          </cell>
        </row>
        <row r="305">
          <cell r="A305">
            <v>10</v>
          </cell>
          <cell r="B305" t="str">
            <v>2740913020061</v>
          </cell>
          <cell r="C305" t="str">
            <v>ESTE</v>
          </cell>
          <cell r="D305" t="str">
            <v>BALMOS CARMEN</v>
          </cell>
          <cell r="E305" t="str">
            <v>BALMOS</v>
          </cell>
          <cell r="F305" t="str">
            <v>CARMEN</v>
          </cell>
          <cell r="G305" t="str">
            <v>referent</v>
          </cell>
          <cell r="H305">
            <v>0</v>
          </cell>
          <cell r="I305">
            <v>2773000</v>
          </cell>
          <cell r="J305">
            <v>2773000</v>
          </cell>
          <cell r="K305">
            <v>2773000</v>
          </cell>
          <cell r="L305">
            <v>0</v>
          </cell>
          <cell r="M305">
            <v>0</v>
          </cell>
          <cell r="N305">
            <v>0</v>
          </cell>
          <cell r="O305">
            <v>0</v>
          </cell>
          <cell r="P305">
            <v>0</v>
          </cell>
          <cell r="Q305">
            <v>144</v>
          </cell>
          <cell r="R305">
            <v>144</v>
          </cell>
          <cell r="S305">
            <v>0</v>
          </cell>
          <cell r="T305">
            <v>0</v>
          </cell>
          <cell r="U305">
            <v>0</v>
          </cell>
          <cell r="V305">
            <v>0</v>
          </cell>
          <cell r="W305">
            <v>0</v>
          </cell>
          <cell r="X305">
            <v>0</v>
          </cell>
          <cell r="Y305">
            <v>0</v>
          </cell>
          <cell r="Z305">
            <v>5</v>
          </cell>
          <cell r="AA305">
            <v>138650</v>
          </cell>
          <cell r="AB305">
            <v>138650</v>
          </cell>
          <cell r="AC305">
            <v>0</v>
          </cell>
          <cell r="AD305">
            <v>0</v>
          </cell>
          <cell r="AE305">
            <v>0</v>
          </cell>
          <cell r="AF305">
            <v>15</v>
          </cell>
          <cell r="AG305">
            <v>415950</v>
          </cell>
          <cell r="AH305">
            <v>415950</v>
          </cell>
          <cell r="AI305">
            <v>0</v>
          </cell>
          <cell r="AJ305">
            <v>0</v>
          </cell>
          <cell r="AK305">
            <v>0</v>
          </cell>
          <cell r="AL305">
            <v>2070110</v>
          </cell>
          <cell r="AM305">
            <v>0</v>
          </cell>
          <cell r="AN305">
            <v>0</v>
          </cell>
          <cell r="AO305" t="b">
            <v>0</v>
          </cell>
          <cell r="AP305">
            <v>0</v>
          </cell>
          <cell r="AQ305">
            <v>0</v>
          </cell>
          <cell r="AR305">
            <v>3500000</v>
          </cell>
          <cell r="AS305">
            <v>0</v>
          </cell>
          <cell r="AT305">
            <v>0</v>
          </cell>
          <cell r="AU305">
            <v>166380</v>
          </cell>
          <cell r="AV305">
            <v>27730</v>
          </cell>
          <cell r="AW305">
            <v>8897710</v>
          </cell>
          <cell r="AX305">
            <v>622840</v>
          </cell>
          <cell r="AY305">
            <v>0</v>
          </cell>
          <cell r="AZ305">
            <v>138900</v>
          </cell>
          <cell r="BA305">
            <v>7941860</v>
          </cell>
          <cell r="BB305">
            <v>926000</v>
          </cell>
          <cell r="BC305">
            <v>1</v>
          </cell>
          <cell r="BD305">
            <v>0</v>
          </cell>
          <cell r="BE305">
            <v>926000</v>
          </cell>
          <cell r="BF305">
            <v>7015860</v>
          </cell>
          <cell r="BG305">
            <v>2027284</v>
          </cell>
          <cell r="BH305">
            <v>6053476</v>
          </cell>
          <cell r="BI305">
            <v>0</v>
          </cell>
          <cell r="BJ305">
            <v>0</v>
          </cell>
          <cell r="BK305">
            <v>0</v>
          </cell>
          <cell r="BL305">
            <v>0</v>
          </cell>
          <cell r="BM305">
            <v>6025746</v>
          </cell>
          <cell r="BN305" t="b">
            <v>1</v>
          </cell>
          <cell r="BO305">
            <v>27730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F305">
            <v>0</v>
          </cell>
          <cell r="CG305">
            <v>0</v>
          </cell>
          <cell r="CH305" t="str">
            <v>DECEMBRIE</v>
          </cell>
          <cell r="CI305" t="str">
            <v>IA</v>
          </cell>
          <cell r="CJ305">
            <v>0</v>
          </cell>
          <cell r="CK305" t="b">
            <v>0</v>
          </cell>
          <cell r="CL305">
            <v>0</v>
          </cell>
          <cell r="CM305">
            <v>0</v>
          </cell>
          <cell r="CN305">
            <v>0</v>
          </cell>
          <cell r="CO305">
            <v>0</v>
          </cell>
          <cell r="CP305" t="str">
            <v>N</v>
          </cell>
          <cell r="CQ305" t="str">
            <v>N</v>
          </cell>
          <cell r="CR305" t="b">
            <v>0</v>
          </cell>
          <cell r="CS305">
            <v>0</v>
          </cell>
          <cell r="CT305">
            <v>0</v>
          </cell>
          <cell r="CU305">
            <v>0</v>
          </cell>
          <cell r="CV305">
            <v>0</v>
          </cell>
          <cell r="CW305">
            <v>0</v>
          </cell>
          <cell r="CX305">
            <v>0</v>
          </cell>
          <cell r="CY305">
            <v>0</v>
          </cell>
          <cell r="CZ305">
            <v>0</v>
          </cell>
          <cell r="DA305">
            <v>0</v>
          </cell>
          <cell r="DB305">
            <v>0</v>
          </cell>
          <cell r="DC305">
            <v>0</v>
          </cell>
          <cell r="DD305">
            <v>0</v>
          </cell>
          <cell r="DE305">
            <v>0</v>
          </cell>
          <cell r="DF305">
            <v>0</v>
          </cell>
          <cell r="DG305">
            <v>0</v>
          </cell>
          <cell r="DH305">
            <v>0</v>
          </cell>
          <cell r="DI305">
            <v>0</v>
          </cell>
          <cell r="DJ305">
            <v>0</v>
          </cell>
          <cell r="DK305">
            <v>0</v>
          </cell>
          <cell r="DL305">
            <v>0</v>
          </cell>
          <cell r="DM305">
            <v>0</v>
          </cell>
          <cell r="DN305" t="b">
            <v>0</v>
          </cell>
          <cell r="DO305" t="b">
            <v>0</v>
          </cell>
          <cell r="DP305" t="b">
            <v>0</v>
          </cell>
          <cell r="DQ305" t="b">
            <v>0</v>
          </cell>
          <cell r="DR305">
            <v>0</v>
          </cell>
          <cell r="DS305">
            <v>0</v>
          </cell>
          <cell r="DT305">
            <v>0</v>
          </cell>
          <cell r="DU305">
            <v>0</v>
          </cell>
          <cell r="DV305">
            <v>0</v>
          </cell>
          <cell r="DW305">
            <v>0</v>
          </cell>
          <cell r="DX305">
            <v>0</v>
          </cell>
          <cell r="DY305">
            <v>0</v>
          </cell>
          <cell r="DZ305">
            <v>0</v>
          </cell>
          <cell r="EA305">
            <v>0</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0</v>
          </cell>
          <cell r="ER305">
            <v>0</v>
          </cell>
          <cell r="ES305" t="b">
            <v>0</v>
          </cell>
          <cell r="ET305">
            <v>0</v>
          </cell>
          <cell r="EU305">
            <v>0</v>
          </cell>
          <cell r="EV305">
            <v>0</v>
          </cell>
        </row>
        <row r="306">
          <cell r="A306">
            <v>41</v>
          </cell>
          <cell r="B306" t="str">
            <v>2730923020026</v>
          </cell>
          <cell r="C306" t="str">
            <v>ESTE</v>
          </cell>
          <cell r="D306" t="str">
            <v>BALAS MIHAELA-ADELA</v>
          </cell>
          <cell r="E306" t="str">
            <v>BALAS</v>
          </cell>
          <cell r="F306" t="str">
            <v>MIHAELA-ADELA</v>
          </cell>
          <cell r="G306" t="str">
            <v>sef birou</v>
          </cell>
          <cell r="H306">
            <v>0</v>
          </cell>
          <cell r="I306">
            <v>3829067</v>
          </cell>
          <cell r="J306">
            <v>4403427</v>
          </cell>
          <cell r="K306">
            <v>0</v>
          </cell>
          <cell r="L306">
            <v>0</v>
          </cell>
          <cell r="M306">
            <v>0</v>
          </cell>
          <cell r="N306">
            <v>574360</v>
          </cell>
          <cell r="O306">
            <v>15</v>
          </cell>
          <cell r="P306">
            <v>0</v>
          </cell>
          <cell r="Q306">
            <v>144</v>
          </cell>
          <cell r="R306">
            <v>0</v>
          </cell>
          <cell r="S306">
            <v>0</v>
          </cell>
          <cell r="T306">
            <v>0</v>
          </cell>
          <cell r="U306">
            <v>0</v>
          </cell>
          <cell r="V306">
            <v>0</v>
          </cell>
          <cell r="W306">
            <v>0</v>
          </cell>
          <cell r="X306">
            <v>0</v>
          </cell>
          <cell r="Y306">
            <v>0</v>
          </cell>
          <cell r="Z306">
            <v>10</v>
          </cell>
          <cell r="AA306">
            <v>0</v>
          </cell>
          <cell r="AB306">
            <v>440343</v>
          </cell>
          <cell r="AC306">
            <v>10</v>
          </cell>
          <cell r="AD306">
            <v>0</v>
          </cell>
          <cell r="AE306">
            <v>440343</v>
          </cell>
          <cell r="AF306">
            <v>0</v>
          </cell>
          <cell r="AG306">
            <v>0</v>
          </cell>
          <cell r="AH306">
            <v>0</v>
          </cell>
          <cell r="AI306">
            <v>0</v>
          </cell>
          <cell r="AJ306">
            <v>0</v>
          </cell>
          <cell r="AK306">
            <v>4491496</v>
          </cell>
          <cell r="AL306">
            <v>1128588</v>
          </cell>
          <cell r="AM306">
            <v>0</v>
          </cell>
          <cell r="AN306">
            <v>0</v>
          </cell>
          <cell r="AO306" t="b">
            <v>0</v>
          </cell>
          <cell r="AP306">
            <v>0</v>
          </cell>
          <cell r="AQ306">
            <v>0</v>
          </cell>
          <cell r="AR306">
            <v>0</v>
          </cell>
          <cell r="AS306">
            <v>0</v>
          </cell>
          <cell r="AT306">
            <v>0</v>
          </cell>
          <cell r="AU306">
            <v>264206</v>
          </cell>
          <cell r="AV306">
            <v>44034</v>
          </cell>
          <cell r="AW306">
            <v>5620084</v>
          </cell>
          <cell r="AX306">
            <v>393406</v>
          </cell>
          <cell r="AY306">
            <v>0</v>
          </cell>
          <cell r="AZ306">
            <v>138900</v>
          </cell>
          <cell r="BA306">
            <v>4779538</v>
          </cell>
          <cell r="BB306">
            <v>926000</v>
          </cell>
          <cell r="BC306">
            <v>1</v>
          </cell>
          <cell r="BD306">
            <v>0</v>
          </cell>
          <cell r="BE306">
            <v>926000</v>
          </cell>
          <cell r="BF306">
            <v>3853538</v>
          </cell>
          <cell r="BG306">
            <v>895791</v>
          </cell>
          <cell r="BH306">
            <v>4022647</v>
          </cell>
          <cell r="BI306">
            <v>0</v>
          </cell>
          <cell r="BJ306">
            <v>0</v>
          </cell>
          <cell r="BK306">
            <v>0</v>
          </cell>
          <cell r="BL306">
            <v>0</v>
          </cell>
          <cell r="BM306">
            <v>3984356</v>
          </cell>
          <cell r="BN306" t="b">
            <v>1</v>
          </cell>
          <cell r="BO306">
            <v>38291</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D306">
            <v>0</v>
          </cell>
          <cell r="CF306">
            <v>0</v>
          </cell>
          <cell r="CG306">
            <v>0</v>
          </cell>
          <cell r="CH306" t="str">
            <v>DECEMBRIE</v>
          </cell>
          <cell r="CI306" t="str">
            <v>IA</v>
          </cell>
          <cell r="CJ306">
            <v>0</v>
          </cell>
          <cell r="CK306" t="b">
            <v>0</v>
          </cell>
          <cell r="CL306">
            <v>0</v>
          </cell>
          <cell r="CM306">
            <v>0</v>
          </cell>
          <cell r="CN306">
            <v>0</v>
          </cell>
          <cell r="CO306">
            <v>0</v>
          </cell>
          <cell r="CP306" t="str">
            <v>N</v>
          </cell>
          <cell r="CQ306" t="str">
            <v>N</v>
          </cell>
          <cell r="CR306" t="b">
            <v>0</v>
          </cell>
          <cell r="CS306">
            <v>85</v>
          </cell>
          <cell r="CT306">
            <v>0</v>
          </cell>
          <cell r="CU306">
            <v>144</v>
          </cell>
          <cell r="CV306">
            <v>0</v>
          </cell>
          <cell r="CW306">
            <v>144</v>
          </cell>
          <cell r="CX306">
            <v>0</v>
          </cell>
          <cell r="CY306">
            <v>0</v>
          </cell>
          <cell r="CZ306">
            <v>4491496</v>
          </cell>
          <cell r="DA306">
            <v>144</v>
          </cell>
          <cell r="DB306">
            <v>0</v>
          </cell>
          <cell r="DC306">
            <v>144</v>
          </cell>
          <cell r="DD306">
            <v>0</v>
          </cell>
          <cell r="DE306">
            <v>4491496</v>
          </cell>
          <cell r="DF306">
            <v>4491496</v>
          </cell>
          <cell r="DG306">
            <v>0</v>
          </cell>
          <cell r="DH306">
            <v>0</v>
          </cell>
          <cell r="DI306">
            <v>0</v>
          </cell>
          <cell r="DJ306">
            <v>0</v>
          </cell>
          <cell r="DK306">
            <v>0</v>
          </cell>
          <cell r="DL306">
            <v>0</v>
          </cell>
          <cell r="DM306">
            <v>0</v>
          </cell>
          <cell r="DN306" t="b">
            <v>0</v>
          </cell>
          <cell r="DO306" t="b">
            <v>0</v>
          </cell>
          <cell r="DP306" t="b">
            <v>0</v>
          </cell>
          <cell r="DQ306" t="b">
            <v>1</v>
          </cell>
          <cell r="DR306">
            <v>0</v>
          </cell>
          <cell r="DS306">
            <v>0</v>
          </cell>
          <cell r="DT306">
            <v>0</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v>0</v>
          </cell>
          <cell r="EP306">
            <v>0</v>
          </cell>
          <cell r="EQ306">
            <v>0</v>
          </cell>
          <cell r="ER306">
            <v>0</v>
          </cell>
          <cell r="ES306" t="b">
            <v>0</v>
          </cell>
          <cell r="ET306">
            <v>0</v>
          </cell>
          <cell r="EU306">
            <v>0</v>
          </cell>
          <cell r="EV306">
            <v>0</v>
          </cell>
        </row>
        <row r="307">
          <cell r="A307">
            <v>43</v>
          </cell>
          <cell r="B307" t="str">
            <v>2591001020024</v>
          </cell>
          <cell r="C307" t="str">
            <v>ESTE</v>
          </cell>
          <cell r="D307" t="str">
            <v>GANDA GABRIELA</v>
          </cell>
          <cell r="E307" t="str">
            <v>GANDA</v>
          </cell>
          <cell r="F307" t="str">
            <v>GABRIELA</v>
          </cell>
          <cell r="G307" t="str">
            <v>referent</v>
          </cell>
          <cell r="H307">
            <v>0</v>
          </cell>
          <cell r="I307">
            <v>2547000</v>
          </cell>
          <cell r="J307">
            <v>2547000</v>
          </cell>
          <cell r="K307">
            <v>1981000</v>
          </cell>
          <cell r="L307">
            <v>0</v>
          </cell>
          <cell r="M307">
            <v>0</v>
          </cell>
          <cell r="N307">
            <v>0</v>
          </cell>
          <cell r="O307">
            <v>0</v>
          </cell>
          <cell r="P307">
            <v>0</v>
          </cell>
          <cell r="Q307">
            <v>144</v>
          </cell>
          <cell r="R307">
            <v>112</v>
          </cell>
          <cell r="S307">
            <v>0</v>
          </cell>
          <cell r="T307">
            <v>0</v>
          </cell>
          <cell r="U307">
            <v>0</v>
          </cell>
          <cell r="V307">
            <v>0</v>
          </cell>
          <cell r="W307">
            <v>0</v>
          </cell>
          <cell r="X307">
            <v>0</v>
          </cell>
          <cell r="Y307">
            <v>0</v>
          </cell>
          <cell r="Z307">
            <v>25</v>
          </cell>
          <cell r="AA307">
            <v>495250</v>
          </cell>
          <cell r="AB307">
            <v>636750</v>
          </cell>
          <cell r="AC307">
            <v>10</v>
          </cell>
          <cell r="AD307">
            <v>198100</v>
          </cell>
          <cell r="AE307">
            <v>254700</v>
          </cell>
          <cell r="AF307">
            <v>15</v>
          </cell>
          <cell r="AG307">
            <v>297150</v>
          </cell>
          <cell r="AH307">
            <v>382050</v>
          </cell>
          <cell r="AI307">
            <v>32</v>
          </cell>
          <cell r="AJ307">
            <v>707500</v>
          </cell>
          <cell r="AK307">
            <v>0</v>
          </cell>
          <cell r="AL307">
            <v>1701634</v>
          </cell>
          <cell r="AM307">
            <v>0</v>
          </cell>
          <cell r="AN307">
            <v>0</v>
          </cell>
          <cell r="AO307" t="b">
            <v>0</v>
          </cell>
          <cell r="AP307">
            <v>0</v>
          </cell>
          <cell r="AQ307">
            <v>0</v>
          </cell>
          <cell r="AR307">
            <v>3500000</v>
          </cell>
          <cell r="AS307">
            <v>0</v>
          </cell>
          <cell r="AT307">
            <v>0</v>
          </cell>
          <cell r="AU307">
            <v>191025</v>
          </cell>
          <cell r="AV307">
            <v>25470</v>
          </cell>
          <cell r="AW307">
            <v>8880634</v>
          </cell>
          <cell r="AX307">
            <v>621644</v>
          </cell>
          <cell r="AY307">
            <v>0</v>
          </cell>
          <cell r="AZ307">
            <v>138900</v>
          </cell>
          <cell r="BA307">
            <v>7903595</v>
          </cell>
          <cell r="BB307">
            <v>926000</v>
          </cell>
          <cell r="BC307">
            <v>1</v>
          </cell>
          <cell r="BD307">
            <v>0</v>
          </cell>
          <cell r="BE307">
            <v>926000</v>
          </cell>
          <cell r="BF307">
            <v>6977595</v>
          </cell>
          <cell r="BG307">
            <v>2011978</v>
          </cell>
          <cell r="BH307">
            <v>6030517</v>
          </cell>
          <cell r="BI307">
            <v>0</v>
          </cell>
          <cell r="BJ307">
            <v>0</v>
          </cell>
          <cell r="BK307">
            <v>200000</v>
          </cell>
          <cell r="BL307">
            <v>0</v>
          </cell>
          <cell r="BM307">
            <v>5805047</v>
          </cell>
          <cell r="BN307" t="b">
            <v>1</v>
          </cell>
          <cell r="BO307">
            <v>25470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D307">
            <v>0</v>
          </cell>
          <cell r="CF307">
            <v>0</v>
          </cell>
          <cell r="CG307">
            <v>0</v>
          </cell>
          <cell r="CH307" t="str">
            <v>DECEMBRIE</v>
          </cell>
          <cell r="CI307" t="str">
            <v>IA</v>
          </cell>
          <cell r="CJ307">
            <v>0</v>
          </cell>
          <cell r="CK307" t="b">
            <v>0</v>
          </cell>
          <cell r="CL307">
            <v>0</v>
          </cell>
          <cell r="CM307">
            <v>0</v>
          </cell>
          <cell r="CN307">
            <v>0</v>
          </cell>
          <cell r="CO307">
            <v>0</v>
          </cell>
          <cell r="CP307" t="str">
            <v>N</v>
          </cell>
          <cell r="CQ307" t="str">
            <v>N</v>
          </cell>
          <cell r="CR307" t="b">
            <v>0</v>
          </cell>
          <cell r="CS307">
            <v>0</v>
          </cell>
          <cell r="CT307">
            <v>0</v>
          </cell>
          <cell r="CU307">
            <v>0</v>
          </cell>
          <cell r="CV307">
            <v>0</v>
          </cell>
          <cell r="CW307">
            <v>0</v>
          </cell>
          <cell r="CX307">
            <v>0</v>
          </cell>
          <cell r="CY307">
            <v>0</v>
          </cell>
          <cell r="CZ307">
            <v>0</v>
          </cell>
          <cell r="DA307">
            <v>0</v>
          </cell>
          <cell r="DB307">
            <v>0</v>
          </cell>
          <cell r="DC307">
            <v>0</v>
          </cell>
          <cell r="DD307">
            <v>0</v>
          </cell>
          <cell r="DE307">
            <v>0</v>
          </cell>
          <cell r="DF307">
            <v>0</v>
          </cell>
          <cell r="DG307">
            <v>0</v>
          </cell>
          <cell r="DH307">
            <v>0</v>
          </cell>
          <cell r="DI307">
            <v>0</v>
          </cell>
          <cell r="DJ307">
            <v>0</v>
          </cell>
          <cell r="DK307">
            <v>0</v>
          </cell>
          <cell r="DL307">
            <v>0</v>
          </cell>
          <cell r="DM307">
            <v>0</v>
          </cell>
          <cell r="DN307" t="b">
            <v>0</v>
          </cell>
          <cell r="DO307" t="b">
            <v>0</v>
          </cell>
          <cell r="DP307" t="b">
            <v>0</v>
          </cell>
          <cell r="DQ307" t="b">
            <v>0</v>
          </cell>
          <cell r="DR307">
            <v>0</v>
          </cell>
          <cell r="DS307">
            <v>0</v>
          </cell>
          <cell r="DT307">
            <v>0</v>
          </cell>
          <cell r="DU307">
            <v>0</v>
          </cell>
          <cell r="DV307">
            <v>0</v>
          </cell>
          <cell r="DW307">
            <v>0</v>
          </cell>
          <cell r="DX307">
            <v>0</v>
          </cell>
          <cell r="DY307">
            <v>0</v>
          </cell>
          <cell r="DZ307">
            <v>0</v>
          </cell>
          <cell r="EA307">
            <v>0</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v>0</v>
          </cell>
          <cell r="ES307" t="b">
            <v>0</v>
          </cell>
          <cell r="ET307">
            <v>0</v>
          </cell>
          <cell r="EU307">
            <v>0</v>
          </cell>
          <cell r="EV307">
            <v>0</v>
          </cell>
        </row>
        <row r="308">
          <cell r="A308">
            <v>46</v>
          </cell>
          <cell r="B308" t="str">
            <v>2601114020024</v>
          </cell>
          <cell r="C308" t="str">
            <v>ESTE</v>
          </cell>
          <cell r="D308" t="str">
            <v>POPA AURORA-FLORICA</v>
          </cell>
          <cell r="E308" t="str">
            <v>POPA</v>
          </cell>
          <cell r="F308" t="str">
            <v>AURORA-FLORICA</v>
          </cell>
          <cell r="G308" t="str">
            <v>referent</v>
          </cell>
          <cell r="H308">
            <v>0</v>
          </cell>
          <cell r="I308">
            <v>2547000</v>
          </cell>
          <cell r="J308">
            <v>3311100</v>
          </cell>
          <cell r="K308">
            <v>3311100</v>
          </cell>
          <cell r="L308">
            <v>764100</v>
          </cell>
          <cell r="M308">
            <v>764100</v>
          </cell>
          <cell r="N308">
            <v>0</v>
          </cell>
          <cell r="O308">
            <v>0</v>
          </cell>
          <cell r="P308">
            <v>0</v>
          </cell>
          <cell r="Q308">
            <v>144</v>
          </cell>
          <cell r="R308">
            <v>144</v>
          </cell>
          <cell r="S308">
            <v>0</v>
          </cell>
          <cell r="T308">
            <v>0</v>
          </cell>
          <cell r="U308">
            <v>0</v>
          </cell>
          <cell r="V308">
            <v>0</v>
          </cell>
          <cell r="W308">
            <v>0</v>
          </cell>
          <cell r="X308">
            <v>0</v>
          </cell>
          <cell r="Y308">
            <v>0</v>
          </cell>
          <cell r="Z308">
            <v>25</v>
          </cell>
          <cell r="AA308">
            <v>827775</v>
          </cell>
          <cell r="AB308">
            <v>827775</v>
          </cell>
          <cell r="AC308">
            <v>0</v>
          </cell>
          <cell r="AD308">
            <v>0</v>
          </cell>
          <cell r="AE308">
            <v>0</v>
          </cell>
          <cell r="AF308">
            <v>15</v>
          </cell>
          <cell r="AG308">
            <v>496665</v>
          </cell>
          <cell r="AH308">
            <v>496665</v>
          </cell>
          <cell r="AI308">
            <v>0</v>
          </cell>
          <cell r="AJ308">
            <v>0</v>
          </cell>
          <cell r="AK308">
            <v>0</v>
          </cell>
          <cell r="AL308">
            <v>2493774</v>
          </cell>
          <cell r="AM308">
            <v>0</v>
          </cell>
          <cell r="AN308">
            <v>0</v>
          </cell>
          <cell r="AO308" t="b">
            <v>0</v>
          </cell>
          <cell r="AP308">
            <v>0</v>
          </cell>
          <cell r="AQ308">
            <v>0</v>
          </cell>
          <cell r="AR308">
            <v>3500000</v>
          </cell>
          <cell r="AS308">
            <v>0</v>
          </cell>
          <cell r="AT308">
            <v>0</v>
          </cell>
          <cell r="AU308">
            <v>231777</v>
          </cell>
          <cell r="AV308">
            <v>33111</v>
          </cell>
          <cell r="AW308">
            <v>10629314</v>
          </cell>
          <cell r="AX308">
            <v>744052</v>
          </cell>
          <cell r="AY308">
            <v>0</v>
          </cell>
          <cell r="AZ308">
            <v>138900</v>
          </cell>
          <cell r="BA308">
            <v>9481474</v>
          </cell>
          <cell r="BB308">
            <v>926000</v>
          </cell>
          <cell r="BC308">
            <v>1</v>
          </cell>
          <cell r="BD308">
            <v>0</v>
          </cell>
          <cell r="BE308">
            <v>926000</v>
          </cell>
          <cell r="BF308">
            <v>8555474</v>
          </cell>
          <cell r="BG308">
            <v>2643130</v>
          </cell>
          <cell r="BH308">
            <v>6977244</v>
          </cell>
          <cell r="BI308">
            <v>0</v>
          </cell>
          <cell r="BJ308">
            <v>0</v>
          </cell>
          <cell r="BK308">
            <v>1000000</v>
          </cell>
          <cell r="BL308">
            <v>0</v>
          </cell>
          <cell r="BM308">
            <v>5977244</v>
          </cell>
          <cell r="BN308" t="b">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D308">
            <v>0</v>
          </cell>
          <cell r="CF308">
            <v>0</v>
          </cell>
          <cell r="CG308">
            <v>0</v>
          </cell>
          <cell r="CH308" t="str">
            <v>DECEMBRIE</v>
          </cell>
          <cell r="CI308" t="str">
            <v>IA</v>
          </cell>
          <cell r="CJ308">
            <v>0</v>
          </cell>
          <cell r="CK308" t="b">
            <v>0</v>
          </cell>
          <cell r="CL308">
            <v>0</v>
          </cell>
          <cell r="CM308">
            <v>0</v>
          </cell>
          <cell r="CN308">
            <v>0</v>
          </cell>
          <cell r="CO308">
            <v>0</v>
          </cell>
          <cell r="CP308" t="str">
            <v>N</v>
          </cell>
          <cell r="CQ308" t="str">
            <v>N</v>
          </cell>
          <cell r="CR308" t="b">
            <v>0</v>
          </cell>
          <cell r="CS308">
            <v>0</v>
          </cell>
          <cell r="CT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cell r="DJ308">
            <v>0</v>
          </cell>
          <cell r="DK308">
            <v>0</v>
          </cell>
          <cell r="DL308">
            <v>0</v>
          </cell>
          <cell r="DM308">
            <v>0</v>
          </cell>
          <cell r="DN308" t="b">
            <v>0</v>
          </cell>
          <cell r="DO308" t="b">
            <v>0</v>
          </cell>
          <cell r="DP308" t="b">
            <v>0</v>
          </cell>
          <cell r="DQ308" t="b">
            <v>0</v>
          </cell>
          <cell r="DR308">
            <v>0</v>
          </cell>
          <cell r="DS308">
            <v>0</v>
          </cell>
          <cell r="DT308">
            <v>0</v>
          </cell>
          <cell r="DU308">
            <v>0</v>
          </cell>
          <cell r="DV308">
            <v>0</v>
          </cell>
          <cell r="DW308">
            <v>0</v>
          </cell>
          <cell r="DX308">
            <v>0</v>
          </cell>
          <cell r="DY308">
            <v>0</v>
          </cell>
          <cell r="DZ308">
            <v>0</v>
          </cell>
          <cell r="EA308">
            <v>0</v>
          </cell>
          <cell r="EB308">
            <v>0</v>
          </cell>
          <cell r="EC308">
            <v>0</v>
          </cell>
          <cell r="ED308">
            <v>0</v>
          </cell>
          <cell r="EE308">
            <v>0</v>
          </cell>
          <cell r="EF308">
            <v>0</v>
          </cell>
          <cell r="EG308">
            <v>0</v>
          </cell>
          <cell r="EH308">
            <v>0</v>
          </cell>
          <cell r="EI308">
            <v>0</v>
          </cell>
          <cell r="EJ308">
            <v>0</v>
          </cell>
          <cell r="EK308">
            <v>0</v>
          </cell>
          <cell r="EL308">
            <v>0</v>
          </cell>
          <cell r="EM308">
            <v>0</v>
          </cell>
          <cell r="EN308">
            <v>0</v>
          </cell>
          <cell r="EO308">
            <v>0</v>
          </cell>
          <cell r="EP308">
            <v>0</v>
          </cell>
          <cell r="EQ308">
            <v>0</v>
          </cell>
          <cell r="ER308">
            <v>0</v>
          </cell>
          <cell r="ES308" t="b">
            <v>0</v>
          </cell>
          <cell r="ET308">
            <v>0</v>
          </cell>
          <cell r="EU308">
            <v>0</v>
          </cell>
          <cell r="EV308">
            <v>0</v>
          </cell>
        </row>
        <row r="309">
          <cell r="A309">
            <v>47</v>
          </cell>
          <cell r="B309" t="str">
            <v>1710921020049</v>
          </cell>
          <cell r="C309" t="str">
            <v>ESTE</v>
          </cell>
          <cell r="D309" t="str">
            <v>NEAMTIU CORNELIU-PAUL</v>
          </cell>
          <cell r="E309" t="str">
            <v>NEAMTIU</v>
          </cell>
          <cell r="F309" t="str">
            <v>CORNELIU-PAUL</v>
          </cell>
          <cell r="G309" t="str">
            <v>sef birou</v>
          </cell>
          <cell r="H309">
            <v>0</v>
          </cell>
          <cell r="I309">
            <v>3905000</v>
          </cell>
          <cell r="J309">
            <v>5613438</v>
          </cell>
          <cell r="K309">
            <v>3430434</v>
          </cell>
          <cell r="L309">
            <v>976250</v>
          </cell>
          <cell r="M309">
            <v>596597</v>
          </cell>
          <cell r="N309">
            <v>732188</v>
          </cell>
          <cell r="O309">
            <v>15</v>
          </cell>
          <cell r="P309">
            <v>447448</v>
          </cell>
          <cell r="Q309">
            <v>144</v>
          </cell>
          <cell r="R309">
            <v>88</v>
          </cell>
          <cell r="S309">
            <v>0</v>
          </cell>
          <cell r="T309">
            <v>0</v>
          </cell>
          <cell r="U309">
            <v>0</v>
          </cell>
          <cell r="V309">
            <v>0</v>
          </cell>
          <cell r="W309">
            <v>0</v>
          </cell>
          <cell r="X309">
            <v>0</v>
          </cell>
          <cell r="Y309">
            <v>0</v>
          </cell>
          <cell r="Z309">
            <v>5</v>
          </cell>
          <cell r="AA309">
            <v>171522</v>
          </cell>
          <cell r="AB309">
            <v>280672</v>
          </cell>
          <cell r="AC309">
            <v>0</v>
          </cell>
          <cell r="AD309">
            <v>0</v>
          </cell>
          <cell r="AE309">
            <v>0</v>
          </cell>
          <cell r="AF309">
            <v>15</v>
          </cell>
          <cell r="AG309">
            <v>514565</v>
          </cell>
          <cell r="AH309">
            <v>842016</v>
          </cell>
          <cell r="AI309">
            <v>56</v>
          </cell>
          <cell r="AJ309">
            <v>2292154</v>
          </cell>
          <cell r="AK309">
            <v>0</v>
          </cell>
          <cell r="AL309">
            <v>4701819</v>
          </cell>
          <cell r="AM309">
            <v>0</v>
          </cell>
          <cell r="AN309">
            <v>0</v>
          </cell>
          <cell r="AO309" t="b">
            <v>0</v>
          </cell>
          <cell r="AP309">
            <v>0</v>
          </cell>
          <cell r="AQ309">
            <v>0</v>
          </cell>
          <cell r="AR309">
            <v>3500000</v>
          </cell>
          <cell r="AS309">
            <v>0</v>
          </cell>
          <cell r="AT309">
            <v>0</v>
          </cell>
          <cell r="AU309">
            <v>336806</v>
          </cell>
          <cell r="AV309">
            <v>56134</v>
          </cell>
          <cell r="AW309">
            <v>14610494</v>
          </cell>
          <cell r="AX309">
            <v>1022735</v>
          </cell>
          <cell r="AY309">
            <v>0</v>
          </cell>
          <cell r="AZ309">
            <v>138900</v>
          </cell>
          <cell r="BA309">
            <v>13055919</v>
          </cell>
          <cell r="BB309">
            <v>926000</v>
          </cell>
          <cell r="BC309">
            <v>1</v>
          </cell>
          <cell r="BD309">
            <v>0</v>
          </cell>
          <cell r="BE309">
            <v>926000</v>
          </cell>
          <cell r="BF309">
            <v>12129919</v>
          </cell>
          <cell r="BG309">
            <v>4072908</v>
          </cell>
          <cell r="BH309">
            <v>9121911</v>
          </cell>
          <cell r="BI309">
            <v>0</v>
          </cell>
          <cell r="BJ309">
            <v>0</v>
          </cell>
          <cell r="BK309">
            <v>0</v>
          </cell>
          <cell r="BL309">
            <v>0</v>
          </cell>
          <cell r="BM309">
            <v>9082861</v>
          </cell>
          <cell r="BN309" t="b">
            <v>1</v>
          </cell>
          <cell r="BO309">
            <v>39050</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F309">
            <v>0</v>
          </cell>
          <cell r="CG309">
            <v>0</v>
          </cell>
          <cell r="CH309" t="str">
            <v>DECEMBRIE</v>
          </cell>
          <cell r="CI309" t="str">
            <v>IA</v>
          </cell>
          <cell r="CJ309">
            <v>0</v>
          </cell>
          <cell r="CK309" t="b">
            <v>0</v>
          </cell>
          <cell r="CL309">
            <v>0</v>
          </cell>
          <cell r="CM309">
            <v>0</v>
          </cell>
          <cell r="CN309">
            <v>0</v>
          </cell>
          <cell r="CO309">
            <v>0</v>
          </cell>
          <cell r="CP309" t="str">
            <v>N</v>
          </cell>
          <cell r="CQ309" t="str">
            <v>N</v>
          </cell>
          <cell r="CR309" t="b">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t="b">
            <v>0</v>
          </cell>
          <cell r="DO309" t="b">
            <v>0</v>
          </cell>
          <cell r="DP309" t="b">
            <v>0</v>
          </cell>
          <cell r="DQ309" t="b">
            <v>0</v>
          </cell>
          <cell r="DR309">
            <v>0</v>
          </cell>
          <cell r="DS309">
            <v>0</v>
          </cell>
          <cell r="DT309">
            <v>0</v>
          </cell>
          <cell r="DU309">
            <v>0</v>
          </cell>
          <cell r="DV309">
            <v>0</v>
          </cell>
          <cell r="DW309">
            <v>0</v>
          </cell>
          <cell r="DX309">
            <v>0</v>
          </cell>
          <cell r="DY309">
            <v>0</v>
          </cell>
          <cell r="DZ309">
            <v>0</v>
          </cell>
          <cell r="EA309">
            <v>0</v>
          </cell>
          <cell r="EB309">
            <v>0</v>
          </cell>
          <cell r="EC309">
            <v>0</v>
          </cell>
          <cell r="ED309">
            <v>0</v>
          </cell>
          <cell r="EE309">
            <v>0</v>
          </cell>
          <cell r="EF309">
            <v>0</v>
          </cell>
          <cell r="EG309">
            <v>0</v>
          </cell>
          <cell r="EH309">
            <v>0</v>
          </cell>
          <cell r="EI309">
            <v>0</v>
          </cell>
          <cell r="EJ309">
            <v>0</v>
          </cell>
          <cell r="EK309">
            <v>0</v>
          </cell>
          <cell r="EL309">
            <v>0</v>
          </cell>
          <cell r="EM309">
            <v>0</v>
          </cell>
          <cell r="EN309">
            <v>0</v>
          </cell>
          <cell r="EO309">
            <v>0</v>
          </cell>
          <cell r="EP309">
            <v>0</v>
          </cell>
          <cell r="EQ309">
            <v>0</v>
          </cell>
          <cell r="ER309">
            <v>0</v>
          </cell>
          <cell r="ES309" t="b">
            <v>0</v>
          </cell>
          <cell r="ET309">
            <v>0</v>
          </cell>
          <cell r="EU309">
            <v>0</v>
          </cell>
          <cell r="EV309">
            <v>0</v>
          </cell>
        </row>
        <row r="310">
          <cell r="A310">
            <v>48</v>
          </cell>
          <cell r="B310" t="str">
            <v>2700620203145</v>
          </cell>
          <cell r="C310" t="str">
            <v>ESTE</v>
          </cell>
          <cell r="D310" t="str">
            <v>FLOREA LILIANA</v>
          </cell>
          <cell r="E310" t="str">
            <v>FLOREA</v>
          </cell>
          <cell r="F310" t="str">
            <v>LILIANA</v>
          </cell>
          <cell r="G310" t="str">
            <v>insp.adj.prot.</v>
          </cell>
          <cell r="H310">
            <v>0</v>
          </cell>
          <cell r="I310">
            <v>3905000</v>
          </cell>
          <cell r="J310">
            <v>3905000</v>
          </cell>
          <cell r="K310">
            <v>3254167</v>
          </cell>
          <cell r="L310">
            <v>0</v>
          </cell>
          <cell r="M310">
            <v>0</v>
          </cell>
          <cell r="N310">
            <v>0</v>
          </cell>
          <cell r="O310">
            <v>0</v>
          </cell>
          <cell r="P310">
            <v>0</v>
          </cell>
          <cell r="Q310">
            <v>144</v>
          </cell>
          <cell r="R310">
            <v>120</v>
          </cell>
          <cell r="S310">
            <v>0</v>
          </cell>
          <cell r="T310">
            <v>0</v>
          </cell>
          <cell r="U310">
            <v>0</v>
          </cell>
          <cell r="V310">
            <v>0</v>
          </cell>
          <cell r="W310">
            <v>0</v>
          </cell>
          <cell r="X310">
            <v>0</v>
          </cell>
          <cell r="Y310">
            <v>0</v>
          </cell>
          <cell r="Z310">
            <v>10</v>
          </cell>
          <cell r="AA310">
            <v>325417</v>
          </cell>
          <cell r="AB310">
            <v>390500</v>
          </cell>
          <cell r="AC310">
            <v>0</v>
          </cell>
          <cell r="AD310">
            <v>0</v>
          </cell>
          <cell r="AE310">
            <v>0</v>
          </cell>
          <cell r="AF310">
            <v>15</v>
          </cell>
          <cell r="AG310">
            <v>488125</v>
          </cell>
          <cell r="AH310">
            <v>585750</v>
          </cell>
          <cell r="AI310">
            <v>8</v>
          </cell>
          <cell r="AJ310">
            <v>238639</v>
          </cell>
          <cell r="AK310">
            <v>203385</v>
          </cell>
          <cell r="AL310">
            <v>2948844</v>
          </cell>
          <cell r="AM310">
            <v>0</v>
          </cell>
          <cell r="AN310">
            <v>0</v>
          </cell>
          <cell r="AO310" t="b">
            <v>0</v>
          </cell>
          <cell r="AP310">
            <v>0</v>
          </cell>
          <cell r="AQ310">
            <v>0</v>
          </cell>
          <cell r="AR310">
            <v>3500000</v>
          </cell>
          <cell r="AS310">
            <v>0</v>
          </cell>
          <cell r="AT310">
            <v>0</v>
          </cell>
          <cell r="AU310">
            <v>244062</v>
          </cell>
          <cell r="AV310">
            <v>39050</v>
          </cell>
          <cell r="AW310">
            <v>10958577</v>
          </cell>
          <cell r="AX310">
            <v>752863</v>
          </cell>
          <cell r="AY310">
            <v>0</v>
          </cell>
          <cell r="AZ310">
            <v>138900</v>
          </cell>
          <cell r="BA310">
            <v>9783702</v>
          </cell>
          <cell r="BB310">
            <v>926000</v>
          </cell>
          <cell r="BC310">
            <v>1.35</v>
          </cell>
          <cell r="BD310">
            <v>324100</v>
          </cell>
          <cell r="BE310">
            <v>1250100</v>
          </cell>
          <cell r="BF310">
            <v>8533602</v>
          </cell>
          <cell r="BG310">
            <v>2634381</v>
          </cell>
          <cell r="BH310">
            <v>7288221</v>
          </cell>
          <cell r="BI310">
            <v>0</v>
          </cell>
          <cell r="BJ310">
            <v>0</v>
          </cell>
          <cell r="BK310">
            <v>100000</v>
          </cell>
          <cell r="BL310">
            <v>0</v>
          </cell>
          <cell r="BM310">
            <v>7149171</v>
          </cell>
          <cell r="BN310" t="b">
            <v>1</v>
          </cell>
          <cell r="BO310">
            <v>39050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F310">
            <v>0</v>
          </cell>
          <cell r="CG310">
            <v>0</v>
          </cell>
          <cell r="CH310" t="str">
            <v>DECEMBRIE</v>
          </cell>
          <cell r="CI310" t="str">
            <v>I</v>
          </cell>
          <cell r="CJ310">
            <v>0</v>
          </cell>
          <cell r="CK310" t="b">
            <v>0</v>
          </cell>
          <cell r="CL310">
            <v>0</v>
          </cell>
          <cell r="CM310">
            <v>0</v>
          </cell>
          <cell r="CN310">
            <v>0</v>
          </cell>
          <cell r="CO310">
            <v>0</v>
          </cell>
          <cell r="CP310" t="str">
            <v>N</v>
          </cell>
          <cell r="CQ310" t="str">
            <v>N</v>
          </cell>
          <cell r="CR310" t="b">
            <v>0</v>
          </cell>
          <cell r="CS310">
            <v>75</v>
          </cell>
          <cell r="CT310">
            <v>0</v>
          </cell>
          <cell r="CU310">
            <v>16</v>
          </cell>
          <cell r="CV310">
            <v>16</v>
          </cell>
          <cell r="CW310">
            <v>0</v>
          </cell>
          <cell r="CX310">
            <v>16</v>
          </cell>
          <cell r="CY310">
            <v>203385</v>
          </cell>
          <cell r="CZ310">
            <v>0</v>
          </cell>
          <cell r="DA310">
            <v>16</v>
          </cell>
          <cell r="DB310">
            <v>16</v>
          </cell>
          <cell r="DC310">
            <v>0</v>
          </cell>
          <cell r="DD310">
            <v>203385</v>
          </cell>
          <cell r="DE310">
            <v>0</v>
          </cell>
          <cell r="DF310">
            <v>203385</v>
          </cell>
          <cell r="DG310">
            <v>0</v>
          </cell>
          <cell r="DH310">
            <v>0</v>
          </cell>
          <cell r="DI310">
            <v>0</v>
          </cell>
          <cell r="DJ310">
            <v>0</v>
          </cell>
          <cell r="DK310">
            <v>0</v>
          </cell>
          <cell r="DL310">
            <v>0</v>
          </cell>
          <cell r="DM310">
            <v>0</v>
          </cell>
          <cell r="DN310" t="b">
            <v>0</v>
          </cell>
          <cell r="DO310" t="b">
            <v>0</v>
          </cell>
          <cell r="DP310" t="b">
            <v>0</v>
          </cell>
          <cell r="DQ310" t="b">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t="b">
            <v>0</v>
          </cell>
          <cell r="ET310">
            <v>0</v>
          </cell>
          <cell r="EU310">
            <v>0</v>
          </cell>
          <cell r="EV310">
            <v>0</v>
          </cell>
        </row>
        <row r="311">
          <cell r="A311">
            <v>49</v>
          </cell>
          <cell r="B311" t="str">
            <v>1570817020018</v>
          </cell>
          <cell r="C311" t="str">
            <v>ESTE</v>
          </cell>
          <cell r="D311" t="str">
            <v>HAJDU IOAN</v>
          </cell>
          <cell r="E311" t="str">
            <v>HAJDU</v>
          </cell>
          <cell r="F311" t="str">
            <v>IOAN</v>
          </cell>
          <cell r="G311" t="str">
            <v>insp.adj.prot.</v>
          </cell>
          <cell r="H311">
            <v>0</v>
          </cell>
          <cell r="I311">
            <v>3905000</v>
          </cell>
          <cell r="J311">
            <v>3905000</v>
          </cell>
          <cell r="K311">
            <v>3905000</v>
          </cell>
          <cell r="L311">
            <v>0</v>
          </cell>
          <cell r="M311">
            <v>0</v>
          </cell>
          <cell r="N311">
            <v>0</v>
          </cell>
          <cell r="O311">
            <v>0</v>
          </cell>
          <cell r="P311">
            <v>0</v>
          </cell>
          <cell r="Q311">
            <v>144</v>
          </cell>
          <cell r="R311">
            <v>144</v>
          </cell>
          <cell r="S311">
            <v>0</v>
          </cell>
          <cell r="T311">
            <v>0</v>
          </cell>
          <cell r="U311">
            <v>7</v>
          </cell>
          <cell r="V311">
            <v>379653</v>
          </cell>
          <cell r="W311">
            <v>379653</v>
          </cell>
          <cell r="X311">
            <v>0</v>
          </cell>
          <cell r="Y311">
            <v>0</v>
          </cell>
          <cell r="Z311">
            <v>20</v>
          </cell>
          <cell r="AA311">
            <v>781000</v>
          </cell>
          <cell r="AB311">
            <v>781000</v>
          </cell>
          <cell r="AC311">
            <v>0</v>
          </cell>
          <cell r="AD311">
            <v>0</v>
          </cell>
          <cell r="AE311">
            <v>0</v>
          </cell>
          <cell r="AF311">
            <v>0</v>
          </cell>
          <cell r="AG311">
            <v>0</v>
          </cell>
          <cell r="AH311">
            <v>0</v>
          </cell>
          <cell r="AI311">
            <v>0</v>
          </cell>
          <cell r="AJ311">
            <v>0</v>
          </cell>
          <cell r="AK311">
            <v>0</v>
          </cell>
          <cell r="AL311">
            <v>2933590</v>
          </cell>
          <cell r="AM311">
            <v>0</v>
          </cell>
          <cell r="AN311">
            <v>0</v>
          </cell>
          <cell r="AO311" t="b">
            <v>0</v>
          </cell>
          <cell r="AP311">
            <v>0</v>
          </cell>
          <cell r="AQ311">
            <v>0</v>
          </cell>
          <cell r="AR311">
            <v>3500000</v>
          </cell>
          <cell r="AS311">
            <v>0</v>
          </cell>
          <cell r="AT311">
            <v>0</v>
          </cell>
          <cell r="AU311">
            <v>234300</v>
          </cell>
          <cell r="AV311">
            <v>39050</v>
          </cell>
          <cell r="AW311">
            <v>11499243</v>
          </cell>
          <cell r="AX311">
            <v>804947</v>
          </cell>
          <cell r="AY311">
            <v>0</v>
          </cell>
          <cell r="AZ311">
            <v>138900</v>
          </cell>
          <cell r="BA311">
            <v>10282046</v>
          </cell>
          <cell r="BB311">
            <v>926000</v>
          </cell>
          <cell r="BC311">
            <v>1</v>
          </cell>
          <cell r="BD311">
            <v>0</v>
          </cell>
          <cell r="BE311">
            <v>926000</v>
          </cell>
          <cell r="BF311">
            <v>9356046</v>
          </cell>
          <cell r="BG311">
            <v>2963358</v>
          </cell>
          <cell r="BH311">
            <v>7457588</v>
          </cell>
          <cell r="BI311">
            <v>0</v>
          </cell>
          <cell r="BJ311">
            <v>0</v>
          </cell>
          <cell r="BK311">
            <v>725000</v>
          </cell>
          <cell r="BL311">
            <v>0</v>
          </cell>
          <cell r="BM311">
            <v>6693538</v>
          </cell>
          <cell r="BN311" t="b">
            <v>1</v>
          </cell>
          <cell r="BO311">
            <v>39050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F311">
            <v>0</v>
          </cell>
          <cell r="CG311">
            <v>0</v>
          </cell>
          <cell r="CH311" t="str">
            <v>DECEMBRIE</v>
          </cell>
          <cell r="CI311" t="str">
            <v>I</v>
          </cell>
          <cell r="CJ311">
            <v>0</v>
          </cell>
          <cell r="CK311" t="b">
            <v>0</v>
          </cell>
          <cell r="CL311">
            <v>0</v>
          </cell>
          <cell r="CM311">
            <v>0</v>
          </cell>
          <cell r="CN311">
            <v>0</v>
          </cell>
          <cell r="CO311">
            <v>0</v>
          </cell>
          <cell r="CP311" t="str">
            <v>N</v>
          </cell>
          <cell r="CQ311" t="str">
            <v>N</v>
          </cell>
          <cell r="CR311" t="b">
            <v>0</v>
          </cell>
          <cell r="CS311">
            <v>0</v>
          </cell>
          <cell r="CT311">
            <v>0</v>
          </cell>
          <cell r="CU311">
            <v>0</v>
          </cell>
          <cell r="CV311">
            <v>0</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t="b">
            <v>0</v>
          </cell>
          <cell r="DO311" t="b">
            <v>0</v>
          </cell>
          <cell r="DP311" t="b">
            <v>0</v>
          </cell>
          <cell r="DQ311" t="b">
            <v>0</v>
          </cell>
          <cell r="DR311">
            <v>0</v>
          </cell>
          <cell r="DS311">
            <v>0</v>
          </cell>
          <cell r="DT311">
            <v>0</v>
          </cell>
          <cell r="DU311">
            <v>0</v>
          </cell>
          <cell r="DV311">
            <v>0</v>
          </cell>
          <cell r="DW311">
            <v>0</v>
          </cell>
          <cell r="DX311">
            <v>0</v>
          </cell>
          <cell r="DY311">
            <v>0</v>
          </cell>
          <cell r="DZ311">
            <v>0</v>
          </cell>
          <cell r="EA311">
            <v>0</v>
          </cell>
          <cell r="EB311">
            <v>0</v>
          </cell>
          <cell r="EC311">
            <v>0</v>
          </cell>
          <cell r="ED311">
            <v>0</v>
          </cell>
          <cell r="EE311">
            <v>0</v>
          </cell>
          <cell r="EF311">
            <v>0</v>
          </cell>
          <cell r="EG311">
            <v>0</v>
          </cell>
          <cell r="EH311">
            <v>0</v>
          </cell>
          <cell r="EI311">
            <v>0</v>
          </cell>
          <cell r="EJ311">
            <v>0</v>
          </cell>
          <cell r="EK311">
            <v>0</v>
          </cell>
          <cell r="EL311">
            <v>0</v>
          </cell>
          <cell r="EM311">
            <v>0</v>
          </cell>
          <cell r="EN311">
            <v>0</v>
          </cell>
          <cell r="EO311">
            <v>0</v>
          </cell>
          <cell r="EP311">
            <v>0</v>
          </cell>
          <cell r="EQ311">
            <v>0</v>
          </cell>
          <cell r="ER311">
            <v>0</v>
          </cell>
          <cell r="ES311" t="b">
            <v>0</v>
          </cell>
          <cell r="ET311">
            <v>0</v>
          </cell>
          <cell r="EU311">
            <v>0</v>
          </cell>
          <cell r="EV311">
            <v>0</v>
          </cell>
        </row>
        <row r="312">
          <cell r="A312">
            <v>36</v>
          </cell>
          <cell r="B312" t="str">
            <v>2560312020044</v>
          </cell>
          <cell r="C312" t="str">
            <v>ESTE</v>
          </cell>
          <cell r="D312" t="str">
            <v>DUGULESCU MELANIA</v>
          </cell>
          <cell r="E312" t="str">
            <v>DUGULESCU</v>
          </cell>
          <cell r="F312" t="str">
            <v>MELANIA</v>
          </cell>
          <cell r="G312" t="str">
            <v>inspector spec.</v>
          </cell>
          <cell r="H312">
            <v>0</v>
          </cell>
          <cell r="I312">
            <v>3905000</v>
          </cell>
          <cell r="J312">
            <v>4783625</v>
          </cell>
          <cell r="K312">
            <v>1594542</v>
          </cell>
          <cell r="L312">
            <v>878625</v>
          </cell>
          <cell r="M312">
            <v>292875</v>
          </cell>
          <cell r="N312">
            <v>0</v>
          </cell>
          <cell r="O312">
            <v>0</v>
          </cell>
          <cell r="P312">
            <v>0</v>
          </cell>
          <cell r="Q312">
            <v>144</v>
          </cell>
          <cell r="R312">
            <v>48</v>
          </cell>
          <cell r="S312">
            <v>0</v>
          </cell>
          <cell r="T312">
            <v>0</v>
          </cell>
          <cell r="U312">
            <v>0</v>
          </cell>
          <cell r="V312">
            <v>0</v>
          </cell>
          <cell r="W312">
            <v>0</v>
          </cell>
          <cell r="X312">
            <v>0</v>
          </cell>
          <cell r="Y312">
            <v>0</v>
          </cell>
          <cell r="Z312">
            <v>25</v>
          </cell>
          <cell r="AA312">
            <v>398636</v>
          </cell>
          <cell r="AB312">
            <v>1195906</v>
          </cell>
          <cell r="AC312">
            <v>10</v>
          </cell>
          <cell r="AD312">
            <v>159454</v>
          </cell>
          <cell r="AE312">
            <v>478362</v>
          </cell>
          <cell r="AF312">
            <v>0</v>
          </cell>
          <cell r="AG312">
            <v>0</v>
          </cell>
          <cell r="AH312">
            <v>0</v>
          </cell>
          <cell r="AI312">
            <v>96</v>
          </cell>
          <cell r="AJ312">
            <v>3986354</v>
          </cell>
          <cell r="AK312">
            <v>0</v>
          </cell>
          <cell r="AL312">
            <v>3690894</v>
          </cell>
          <cell r="AM312">
            <v>0</v>
          </cell>
          <cell r="AN312">
            <v>0</v>
          </cell>
          <cell r="AO312" t="b">
            <v>0</v>
          </cell>
          <cell r="AP312">
            <v>0</v>
          </cell>
          <cell r="AQ312">
            <v>0</v>
          </cell>
          <cell r="AR312">
            <v>3500000</v>
          </cell>
          <cell r="AS312">
            <v>0</v>
          </cell>
          <cell r="AT312">
            <v>0</v>
          </cell>
          <cell r="AU312">
            <v>322895</v>
          </cell>
          <cell r="AV312">
            <v>47836</v>
          </cell>
          <cell r="AW312">
            <v>13329880</v>
          </cell>
          <cell r="AX312">
            <v>933092</v>
          </cell>
          <cell r="AY312">
            <v>0</v>
          </cell>
          <cell r="AZ312">
            <v>138900</v>
          </cell>
          <cell r="BA312">
            <v>11887157</v>
          </cell>
          <cell r="BB312">
            <v>926000</v>
          </cell>
          <cell r="BC312">
            <v>1.35</v>
          </cell>
          <cell r="BD312">
            <v>324100</v>
          </cell>
          <cell r="BE312">
            <v>1250100</v>
          </cell>
          <cell r="BF312">
            <v>10637057</v>
          </cell>
          <cell r="BG312">
            <v>3475763</v>
          </cell>
          <cell r="BH312">
            <v>8550294</v>
          </cell>
          <cell r="BI312">
            <v>0</v>
          </cell>
          <cell r="BJ312">
            <v>0</v>
          </cell>
          <cell r="BK312">
            <v>1050000</v>
          </cell>
          <cell r="BL312">
            <v>0</v>
          </cell>
          <cell r="BM312">
            <v>7461244</v>
          </cell>
          <cell r="BN312" t="b">
            <v>1</v>
          </cell>
          <cell r="BO312">
            <v>39050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F312">
            <v>0</v>
          </cell>
          <cell r="CG312">
            <v>0</v>
          </cell>
          <cell r="CH312" t="str">
            <v>DECEMBRIE</v>
          </cell>
          <cell r="CI312" t="str">
            <v>IA</v>
          </cell>
          <cell r="CJ312">
            <v>0</v>
          </cell>
          <cell r="CK312" t="b">
            <v>0</v>
          </cell>
          <cell r="CL312">
            <v>0</v>
          </cell>
          <cell r="CM312">
            <v>0</v>
          </cell>
          <cell r="CN312">
            <v>0</v>
          </cell>
          <cell r="CO312">
            <v>0</v>
          </cell>
          <cell r="CP312" t="str">
            <v>N</v>
          </cell>
          <cell r="CQ312" t="str">
            <v>N</v>
          </cell>
          <cell r="CR312" t="b">
            <v>0</v>
          </cell>
          <cell r="CS312">
            <v>0</v>
          </cell>
          <cell r="CT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t="b">
            <v>0</v>
          </cell>
          <cell r="DO312" t="b">
            <v>0</v>
          </cell>
          <cell r="DP312" t="b">
            <v>0</v>
          </cell>
          <cell r="DQ312" t="b">
            <v>0</v>
          </cell>
          <cell r="DR312">
            <v>0</v>
          </cell>
          <cell r="DS312">
            <v>0</v>
          </cell>
          <cell r="DT312">
            <v>0</v>
          </cell>
          <cell r="DU312">
            <v>0</v>
          </cell>
          <cell r="DV312">
            <v>0</v>
          </cell>
          <cell r="DW312">
            <v>0</v>
          </cell>
          <cell r="DX312">
            <v>0</v>
          </cell>
          <cell r="DY312">
            <v>0</v>
          </cell>
          <cell r="DZ312">
            <v>0</v>
          </cell>
          <cell r="EA312">
            <v>0</v>
          </cell>
          <cell r="EB312">
            <v>0</v>
          </cell>
          <cell r="EC312">
            <v>0</v>
          </cell>
          <cell r="ED312">
            <v>0</v>
          </cell>
          <cell r="EE312">
            <v>0</v>
          </cell>
          <cell r="EF312">
            <v>0</v>
          </cell>
          <cell r="EG312">
            <v>0</v>
          </cell>
          <cell r="EH312">
            <v>0</v>
          </cell>
          <cell r="EI312">
            <v>0</v>
          </cell>
          <cell r="EJ312">
            <v>0</v>
          </cell>
          <cell r="EK312">
            <v>0</v>
          </cell>
          <cell r="EL312">
            <v>0</v>
          </cell>
          <cell r="EM312">
            <v>0</v>
          </cell>
          <cell r="EN312">
            <v>0</v>
          </cell>
          <cell r="EO312">
            <v>0</v>
          </cell>
          <cell r="EP312">
            <v>0</v>
          </cell>
          <cell r="EQ312">
            <v>0</v>
          </cell>
          <cell r="ER312">
            <v>0</v>
          </cell>
          <cell r="ES312" t="b">
            <v>0</v>
          </cell>
          <cell r="ET312">
            <v>0</v>
          </cell>
          <cell r="EU312">
            <v>0</v>
          </cell>
          <cell r="EV312">
            <v>0</v>
          </cell>
        </row>
        <row r="313">
          <cell r="A313">
            <v>50</v>
          </cell>
          <cell r="B313" t="str">
            <v>1520206020041</v>
          </cell>
          <cell r="C313" t="str">
            <v>ESTE</v>
          </cell>
          <cell r="D313" t="str">
            <v>MANOLE IOAN</v>
          </cell>
          <cell r="E313" t="str">
            <v>MANOLE</v>
          </cell>
          <cell r="F313" t="str">
            <v>IOAN</v>
          </cell>
          <cell r="G313" t="str">
            <v>muncitor calif.</v>
          </cell>
          <cell r="H313">
            <v>0</v>
          </cell>
          <cell r="I313">
            <v>2547000</v>
          </cell>
          <cell r="J313">
            <v>2547000</v>
          </cell>
          <cell r="K313">
            <v>2547000</v>
          </cell>
          <cell r="L313">
            <v>0</v>
          </cell>
          <cell r="M313">
            <v>0</v>
          </cell>
          <cell r="N313">
            <v>0</v>
          </cell>
          <cell r="O313">
            <v>0</v>
          </cell>
          <cell r="P313">
            <v>0</v>
          </cell>
          <cell r="Q313">
            <v>144</v>
          </cell>
          <cell r="R313">
            <v>144</v>
          </cell>
          <cell r="S313">
            <v>0</v>
          </cell>
          <cell r="T313">
            <v>0</v>
          </cell>
          <cell r="U313">
            <v>6</v>
          </cell>
          <cell r="V313">
            <v>212250</v>
          </cell>
          <cell r="W313">
            <v>212250</v>
          </cell>
          <cell r="X313">
            <v>0</v>
          </cell>
          <cell r="Y313">
            <v>0</v>
          </cell>
          <cell r="Z313">
            <v>25</v>
          </cell>
          <cell r="AA313">
            <v>636750</v>
          </cell>
          <cell r="AB313">
            <v>636750</v>
          </cell>
          <cell r="AC313">
            <v>0</v>
          </cell>
          <cell r="AD313">
            <v>0</v>
          </cell>
          <cell r="AE313">
            <v>0</v>
          </cell>
          <cell r="AF313">
            <v>0</v>
          </cell>
          <cell r="AG313">
            <v>0</v>
          </cell>
          <cell r="AH313">
            <v>0</v>
          </cell>
          <cell r="AI313">
            <v>0</v>
          </cell>
          <cell r="AJ313">
            <v>0</v>
          </cell>
          <cell r="AK313">
            <v>0</v>
          </cell>
          <cell r="AL313">
            <v>2001118</v>
          </cell>
          <cell r="AM313">
            <v>0</v>
          </cell>
          <cell r="AN313">
            <v>0</v>
          </cell>
          <cell r="AO313" t="b">
            <v>0</v>
          </cell>
          <cell r="AP313">
            <v>0</v>
          </cell>
          <cell r="AQ313">
            <v>0</v>
          </cell>
          <cell r="AR313">
            <v>3500000</v>
          </cell>
          <cell r="AS313">
            <v>0</v>
          </cell>
          <cell r="AT313">
            <v>0</v>
          </cell>
          <cell r="AU313">
            <v>159188</v>
          </cell>
          <cell r="AV313">
            <v>25470</v>
          </cell>
          <cell r="AW313">
            <v>8897118</v>
          </cell>
          <cell r="AX313">
            <v>622798</v>
          </cell>
          <cell r="AY313">
            <v>0</v>
          </cell>
          <cell r="AZ313">
            <v>138900</v>
          </cell>
          <cell r="BA313">
            <v>7950762</v>
          </cell>
          <cell r="BB313">
            <v>926000</v>
          </cell>
          <cell r="BC313">
            <v>1.4</v>
          </cell>
          <cell r="BD313">
            <v>370400</v>
          </cell>
          <cell r="BE313">
            <v>1296400</v>
          </cell>
          <cell r="BF313">
            <v>6654362</v>
          </cell>
          <cell r="BG313">
            <v>1882685</v>
          </cell>
          <cell r="BH313">
            <v>6206977</v>
          </cell>
          <cell r="BI313">
            <v>0</v>
          </cell>
          <cell r="BJ313">
            <v>0</v>
          </cell>
          <cell r="BK313">
            <v>50000</v>
          </cell>
          <cell r="BL313">
            <v>0</v>
          </cell>
          <cell r="BM313">
            <v>6131507</v>
          </cell>
          <cell r="BN313" t="b">
            <v>1</v>
          </cell>
          <cell r="BO313">
            <v>25470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F313">
            <v>0</v>
          </cell>
          <cell r="CG313">
            <v>0</v>
          </cell>
          <cell r="CH313" t="str">
            <v>DECEMBRIE</v>
          </cell>
          <cell r="CI313" t="str">
            <v>I</v>
          </cell>
          <cell r="CJ313">
            <v>0</v>
          </cell>
          <cell r="CK313" t="b">
            <v>0</v>
          </cell>
          <cell r="CL313">
            <v>0</v>
          </cell>
          <cell r="CM313">
            <v>0</v>
          </cell>
          <cell r="CN313">
            <v>0</v>
          </cell>
          <cell r="CO313">
            <v>0</v>
          </cell>
          <cell r="CP313" t="str">
            <v>N</v>
          </cell>
          <cell r="CQ313" t="str">
            <v>N</v>
          </cell>
          <cell r="CR313" t="b">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v>0</v>
          </cell>
          <cell r="DN313" t="b">
            <v>0</v>
          </cell>
          <cell r="DO313" t="b">
            <v>0</v>
          </cell>
          <cell r="DP313" t="b">
            <v>0</v>
          </cell>
          <cell r="DQ313" t="b">
            <v>0</v>
          </cell>
          <cell r="DR313">
            <v>0</v>
          </cell>
          <cell r="DS313">
            <v>0</v>
          </cell>
          <cell r="DT313">
            <v>0</v>
          </cell>
          <cell r="DU313">
            <v>0</v>
          </cell>
          <cell r="DV313">
            <v>0</v>
          </cell>
          <cell r="DW313">
            <v>0</v>
          </cell>
          <cell r="DX313">
            <v>0</v>
          </cell>
          <cell r="DY313">
            <v>0</v>
          </cell>
          <cell r="DZ313">
            <v>0</v>
          </cell>
          <cell r="EA313">
            <v>0</v>
          </cell>
          <cell r="EB313">
            <v>0</v>
          </cell>
          <cell r="EC313">
            <v>0</v>
          </cell>
          <cell r="ED313">
            <v>0</v>
          </cell>
          <cell r="EE313">
            <v>0</v>
          </cell>
          <cell r="EF313">
            <v>0</v>
          </cell>
          <cell r="EG313">
            <v>0</v>
          </cell>
          <cell r="EH313">
            <v>0</v>
          </cell>
          <cell r="EI313">
            <v>0</v>
          </cell>
          <cell r="EJ313">
            <v>0</v>
          </cell>
          <cell r="EK313">
            <v>0</v>
          </cell>
          <cell r="EL313">
            <v>0</v>
          </cell>
          <cell r="EM313">
            <v>0</v>
          </cell>
          <cell r="EN313">
            <v>0</v>
          </cell>
          <cell r="EO313">
            <v>0</v>
          </cell>
          <cell r="EP313">
            <v>0</v>
          </cell>
          <cell r="EQ313">
            <v>0</v>
          </cell>
          <cell r="ER313">
            <v>0</v>
          </cell>
          <cell r="ES313" t="b">
            <v>0</v>
          </cell>
          <cell r="ET313">
            <v>0</v>
          </cell>
          <cell r="EU313">
            <v>0</v>
          </cell>
          <cell r="EV313">
            <v>0</v>
          </cell>
        </row>
        <row r="314">
          <cell r="A314">
            <v>37</v>
          </cell>
          <cell r="B314" t="str">
            <v>1700613020041</v>
          </cell>
          <cell r="C314" t="str">
            <v>ESTE</v>
          </cell>
          <cell r="D314" t="str">
            <v>BODEA MARIUS</v>
          </cell>
          <cell r="E314" t="str">
            <v>BODEA</v>
          </cell>
          <cell r="F314" t="str">
            <v>MARIUS</v>
          </cell>
          <cell r="G314" t="str">
            <v>inspector spec.</v>
          </cell>
          <cell r="H314">
            <v>0</v>
          </cell>
          <cell r="I314">
            <v>3221600</v>
          </cell>
          <cell r="J314">
            <v>3221600</v>
          </cell>
          <cell r="K314">
            <v>3221600</v>
          </cell>
          <cell r="L314">
            <v>0</v>
          </cell>
          <cell r="M314">
            <v>0</v>
          </cell>
          <cell r="N314">
            <v>0</v>
          </cell>
          <cell r="O314">
            <v>0</v>
          </cell>
          <cell r="P314">
            <v>0</v>
          </cell>
          <cell r="Q314">
            <v>144</v>
          </cell>
          <cell r="R314">
            <v>144</v>
          </cell>
          <cell r="S314">
            <v>0</v>
          </cell>
          <cell r="T314">
            <v>0</v>
          </cell>
          <cell r="U314">
            <v>0</v>
          </cell>
          <cell r="V314">
            <v>0</v>
          </cell>
          <cell r="W314">
            <v>0</v>
          </cell>
          <cell r="X314">
            <v>0</v>
          </cell>
          <cell r="Y314">
            <v>0</v>
          </cell>
          <cell r="Z314">
            <v>10</v>
          </cell>
          <cell r="AA314">
            <v>322160</v>
          </cell>
          <cell r="AB314">
            <v>322160</v>
          </cell>
          <cell r="AC314">
            <v>0</v>
          </cell>
          <cell r="AD314">
            <v>0</v>
          </cell>
          <cell r="AE314">
            <v>0</v>
          </cell>
          <cell r="AF314">
            <v>0</v>
          </cell>
          <cell r="AG314">
            <v>0</v>
          </cell>
          <cell r="AH314">
            <v>0</v>
          </cell>
          <cell r="AI314">
            <v>0</v>
          </cell>
          <cell r="AJ314">
            <v>0</v>
          </cell>
          <cell r="AK314">
            <v>0</v>
          </cell>
          <cell r="AL314">
            <v>1176605</v>
          </cell>
          <cell r="AM314">
            <v>0</v>
          </cell>
          <cell r="AN314">
            <v>0</v>
          </cell>
          <cell r="AO314" t="b">
            <v>0</v>
          </cell>
          <cell r="AP314">
            <v>0</v>
          </cell>
          <cell r="AQ314">
            <v>0</v>
          </cell>
          <cell r="AR314">
            <v>3500000</v>
          </cell>
          <cell r="AS314">
            <v>0</v>
          </cell>
          <cell r="AT314">
            <v>0</v>
          </cell>
          <cell r="AU314">
            <v>177188</v>
          </cell>
          <cell r="AV314">
            <v>32216</v>
          </cell>
          <cell r="AW314">
            <v>8220365</v>
          </cell>
          <cell r="AX314">
            <v>575426</v>
          </cell>
          <cell r="AY314">
            <v>0</v>
          </cell>
          <cell r="AZ314">
            <v>138900</v>
          </cell>
          <cell r="BA314">
            <v>7296635</v>
          </cell>
          <cell r="BB314">
            <v>926000</v>
          </cell>
          <cell r="BC314">
            <v>1</v>
          </cell>
          <cell r="BD314">
            <v>0</v>
          </cell>
          <cell r="BE314">
            <v>926000</v>
          </cell>
          <cell r="BF314">
            <v>6370635</v>
          </cell>
          <cell r="BG314">
            <v>1769194</v>
          </cell>
          <cell r="BH314">
            <v>5666341</v>
          </cell>
          <cell r="BI314">
            <v>0</v>
          </cell>
          <cell r="BJ314">
            <v>0</v>
          </cell>
          <cell r="BK314">
            <v>0</v>
          </cell>
          <cell r="BL314">
            <v>0</v>
          </cell>
          <cell r="BM314">
            <v>5666341</v>
          </cell>
          <cell r="BN314" t="b">
            <v>0</v>
          </cell>
          <cell r="BO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F314">
            <v>0</v>
          </cell>
          <cell r="CG314">
            <v>0</v>
          </cell>
          <cell r="CH314" t="str">
            <v>DECEMBRIE</v>
          </cell>
          <cell r="CI314" t="str">
            <v>IA</v>
          </cell>
          <cell r="CJ314">
            <v>0</v>
          </cell>
          <cell r="CK314" t="b">
            <v>0</v>
          </cell>
          <cell r="CL314">
            <v>0</v>
          </cell>
          <cell r="CM314">
            <v>0</v>
          </cell>
          <cell r="CN314">
            <v>0</v>
          </cell>
          <cell r="CO314">
            <v>0</v>
          </cell>
          <cell r="CP314" t="str">
            <v>N</v>
          </cell>
          <cell r="CQ314" t="str">
            <v>N</v>
          </cell>
          <cell r="CR314" t="b">
            <v>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t="b">
            <v>0</v>
          </cell>
          <cell r="DO314" t="b">
            <v>0</v>
          </cell>
          <cell r="DP314" t="b">
            <v>0</v>
          </cell>
          <cell r="DQ314" t="b">
            <v>0</v>
          </cell>
          <cell r="DR314">
            <v>0</v>
          </cell>
          <cell r="DS314">
            <v>0</v>
          </cell>
          <cell r="DT314">
            <v>0</v>
          </cell>
          <cell r="DU314">
            <v>0</v>
          </cell>
          <cell r="DV314">
            <v>0</v>
          </cell>
          <cell r="DW314">
            <v>0</v>
          </cell>
          <cell r="DX314">
            <v>0</v>
          </cell>
          <cell r="DY314">
            <v>0</v>
          </cell>
          <cell r="DZ314">
            <v>0</v>
          </cell>
          <cell r="EA314">
            <v>0</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v>0</v>
          </cell>
          <cell r="EP314">
            <v>0</v>
          </cell>
          <cell r="EQ314">
            <v>0</v>
          </cell>
          <cell r="ER314">
            <v>0</v>
          </cell>
          <cell r="ES314" t="b">
            <v>0</v>
          </cell>
          <cell r="ET314">
            <v>0</v>
          </cell>
          <cell r="EU314">
            <v>0</v>
          </cell>
          <cell r="EV314">
            <v>0</v>
          </cell>
        </row>
        <row r="315">
          <cell r="A315">
            <v>38</v>
          </cell>
          <cell r="B315" t="str">
            <v>2610515020053</v>
          </cell>
          <cell r="C315" t="str">
            <v>ESTE</v>
          </cell>
          <cell r="D315" t="str">
            <v>IGNAT IBOLYA-ERICA</v>
          </cell>
          <cell r="E315" t="str">
            <v>IGNAT</v>
          </cell>
          <cell r="F315" t="str">
            <v>IBOLYA-ERICA</v>
          </cell>
          <cell r="G315" t="str">
            <v>inspector spec.</v>
          </cell>
          <cell r="H315">
            <v>0</v>
          </cell>
          <cell r="I315">
            <v>3373467</v>
          </cell>
          <cell r="J315">
            <v>3373467</v>
          </cell>
          <cell r="K315">
            <v>3373467</v>
          </cell>
          <cell r="L315">
            <v>0</v>
          </cell>
          <cell r="M315">
            <v>0</v>
          </cell>
          <cell r="N315">
            <v>0</v>
          </cell>
          <cell r="O315">
            <v>0</v>
          </cell>
          <cell r="P315">
            <v>0</v>
          </cell>
          <cell r="Q315">
            <v>144</v>
          </cell>
          <cell r="R315">
            <v>144</v>
          </cell>
          <cell r="S315">
            <v>0</v>
          </cell>
          <cell r="T315">
            <v>0</v>
          </cell>
          <cell r="U315">
            <v>0</v>
          </cell>
          <cell r="V315">
            <v>0</v>
          </cell>
          <cell r="W315">
            <v>0</v>
          </cell>
          <cell r="X315">
            <v>0</v>
          </cell>
          <cell r="Y315">
            <v>0</v>
          </cell>
          <cell r="Z315">
            <v>20</v>
          </cell>
          <cell r="AA315">
            <v>674693</v>
          </cell>
          <cell r="AB315">
            <v>674693</v>
          </cell>
          <cell r="AC315">
            <v>0</v>
          </cell>
          <cell r="AD315">
            <v>0</v>
          </cell>
          <cell r="AE315">
            <v>0</v>
          </cell>
          <cell r="AF315">
            <v>0</v>
          </cell>
          <cell r="AG315">
            <v>0</v>
          </cell>
          <cell r="AH315">
            <v>0</v>
          </cell>
          <cell r="AI315">
            <v>0</v>
          </cell>
          <cell r="AJ315">
            <v>0</v>
          </cell>
          <cell r="AK315">
            <v>0</v>
          </cell>
          <cell r="AL315">
            <v>1715102</v>
          </cell>
          <cell r="AM315">
            <v>0</v>
          </cell>
          <cell r="AN315">
            <v>0</v>
          </cell>
          <cell r="AO315" t="b">
            <v>0</v>
          </cell>
          <cell r="AP315">
            <v>0</v>
          </cell>
          <cell r="AQ315">
            <v>0</v>
          </cell>
          <cell r="AR315">
            <v>3500000</v>
          </cell>
          <cell r="AS315">
            <v>0</v>
          </cell>
          <cell r="AT315">
            <v>0</v>
          </cell>
          <cell r="AU315">
            <v>202408</v>
          </cell>
          <cell r="AV315">
            <v>33735</v>
          </cell>
          <cell r="AW315">
            <v>9263262</v>
          </cell>
          <cell r="AX315">
            <v>648428</v>
          </cell>
          <cell r="AY315">
            <v>0</v>
          </cell>
          <cell r="AZ315">
            <v>138900</v>
          </cell>
          <cell r="BA315">
            <v>8239791</v>
          </cell>
          <cell r="BB315">
            <v>926000</v>
          </cell>
          <cell r="BC315">
            <v>1.35</v>
          </cell>
          <cell r="BD315">
            <v>324100</v>
          </cell>
          <cell r="BE315">
            <v>1250100</v>
          </cell>
          <cell r="BF315">
            <v>6989691</v>
          </cell>
          <cell r="BG315">
            <v>2016816</v>
          </cell>
          <cell r="BH315">
            <v>6361875</v>
          </cell>
          <cell r="BI315">
            <v>0</v>
          </cell>
          <cell r="BJ315">
            <v>0</v>
          </cell>
          <cell r="BK315">
            <v>300000</v>
          </cell>
          <cell r="BL315">
            <v>0</v>
          </cell>
          <cell r="BM315">
            <v>6028140</v>
          </cell>
          <cell r="BN315" t="b">
            <v>1</v>
          </cell>
          <cell r="BO315">
            <v>33735</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F315">
            <v>0</v>
          </cell>
          <cell r="CG315">
            <v>0</v>
          </cell>
          <cell r="CH315" t="str">
            <v>DECEMBRIE</v>
          </cell>
          <cell r="CI315" t="str">
            <v>IA</v>
          </cell>
          <cell r="CJ315">
            <v>0</v>
          </cell>
          <cell r="CK315" t="b">
            <v>0</v>
          </cell>
          <cell r="CL315">
            <v>0</v>
          </cell>
          <cell r="CM315">
            <v>0</v>
          </cell>
          <cell r="CN315">
            <v>0</v>
          </cell>
          <cell r="CO315">
            <v>0</v>
          </cell>
          <cell r="CP315" t="str">
            <v>N</v>
          </cell>
          <cell r="CQ315" t="str">
            <v>N</v>
          </cell>
          <cell r="CR315" t="b">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t="b">
            <v>0</v>
          </cell>
          <cell r="DO315" t="b">
            <v>0</v>
          </cell>
          <cell r="DP315" t="b">
            <v>0</v>
          </cell>
          <cell r="DQ315" t="b">
            <v>0</v>
          </cell>
          <cell r="DR315">
            <v>0</v>
          </cell>
          <cell r="DS315">
            <v>0</v>
          </cell>
          <cell r="DT315">
            <v>0</v>
          </cell>
          <cell r="DU315">
            <v>0</v>
          </cell>
          <cell r="DV315">
            <v>0</v>
          </cell>
          <cell r="DW315">
            <v>0</v>
          </cell>
          <cell r="DX315">
            <v>0</v>
          </cell>
          <cell r="DY315">
            <v>0</v>
          </cell>
          <cell r="DZ315">
            <v>0</v>
          </cell>
          <cell r="EA315">
            <v>0</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v>0</v>
          </cell>
          <cell r="EP315">
            <v>0</v>
          </cell>
          <cell r="EQ315">
            <v>0</v>
          </cell>
          <cell r="ER315">
            <v>0</v>
          </cell>
          <cell r="ES315" t="b">
            <v>0</v>
          </cell>
          <cell r="ET315">
            <v>0</v>
          </cell>
          <cell r="EU315">
            <v>0</v>
          </cell>
          <cell r="EV315">
            <v>0</v>
          </cell>
        </row>
        <row r="316">
          <cell r="A316">
            <v>40</v>
          </cell>
          <cell r="B316" t="str">
            <v>1770301020045</v>
          </cell>
          <cell r="C316" t="str">
            <v>ESTE</v>
          </cell>
          <cell r="D316" t="str">
            <v>SONTEA VALERII</v>
          </cell>
          <cell r="E316" t="str">
            <v>SONTEA</v>
          </cell>
          <cell r="F316" t="str">
            <v>VALERII</v>
          </cell>
          <cell r="G316" t="str">
            <v>inspector spec.</v>
          </cell>
          <cell r="H316">
            <v>0</v>
          </cell>
          <cell r="I316">
            <v>3449400</v>
          </cell>
          <cell r="J316">
            <v>3449400</v>
          </cell>
          <cell r="K316">
            <v>2491233</v>
          </cell>
          <cell r="L316">
            <v>0</v>
          </cell>
          <cell r="M316">
            <v>0</v>
          </cell>
          <cell r="N316">
            <v>0</v>
          </cell>
          <cell r="O316">
            <v>0</v>
          </cell>
          <cell r="P316">
            <v>0</v>
          </cell>
          <cell r="Q316">
            <v>144</v>
          </cell>
          <cell r="R316">
            <v>104</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1192058</v>
          </cell>
          <cell r="AM316">
            <v>0</v>
          </cell>
          <cell r="AN316">
            <v>0</v>
          </cell>
          <cell r="AO316" t="b">
            <v>0</v>
          </cell>
          <cell r="AP316">
            <v>0</v>
          </cell>
          <cell r="AQ316">
            <v>0</v>
          </cell>
          <cell r="AR316">
            <v>3500000</v>
          </cell>
          <cell r="AS316">
            <v>0</v>
          </cell>
          <cell r="AT316">
            <v>0</v>
          </cell>
          <cell r="AU316">
            <v>124562</v>
          </cell>
          <cell r="AV316">
            <v>24912</v>
          </cell>
          <cell r="AW316">
            <v>7183291</v>
          </cell>
          <cell r="AX316">
            <v>502830</v>
          </cell>
          <cell r="AY316">
            <v>0</v>
          </cell>
          <cell r="AZ316">
            <v>138900</v>
          </cell>
          <cell r="BA316">
            <v>6392087</v>
          </cell>
          <cell r="BB316">
            <v>926000</v>
          </cell>
          <cell r="BC316">
            <v>1</v>
          </cell>
          <cell r="BD316">
            <v>0</v>
          </cell>
          <cell r="BE316">
            <v>926000</v>
          </cell>
          <cell r="BF316">
            <v>5466087</v>
          </cell>
          <cell r="BG316">
            <v>1426510</v>
          </cell>
          <cell r="BH316">
            <v>5104477</v>
          </cell>
          <cell r="BI316">
            <v>0</v>
          </cell>
          <cell r="BJ316">
            <v>0</v>
          </cell>
          <cell r="BK316">
            <v>0</v>
          </cell>
          <cell r="BL316">
            <v>0</v>
          </cell>
          <cell r="BM316">
            <v>5104477</v>
          </cell>
          <cell r="BN316" t="b">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F316">
            <v>0</v>
          </cell>
          <cell r="CG316">
            <v>0</v>
          </cell>
          <cell r="CH316" t="str">
            <v>DECEMBRIE</v>
          </cell>
          <cell r="CI316" t="str">
            <v>IA</v>
          </cell>
          <cell r="CJ316">
            <v>0</v>
          </cell>
          <cell r="CK316" t="b">
            <v>0</v>
          </cell>
          <cell r="CL316">
            <v>0</v>
          </cell>
          <cell r="CM316">
            <v>0</v>
          </cell>
          <cell r="CN316">
            <v>0</v>
          </cell>
          <cell r="CO316">
            <v>0</v>
          </cell>
          <cell r="CP316" t="str">
            <v>N</v>
          </cell>
          <cell r="CQ316" t="str">
            <v>D</v>
          </cell>
          <cell r="CR316" t="b">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t="b">
            <v>0</v>
          </cell>
          <cell r="DO316" t="b">
            <v>0</v>
          </cell>
          <cell r="DP316" t="b">
            <v>0</v>
          </cell>
          <cell r="DQ316" t="b">
            <v>0</v>
          </cell>
          <cell r="DR316">
            <v>0</v>
          </cell>
          <cell r="DS316">
            <v>0</v>
          </cell>
          <cell r="DT316">
            <v>0</v>
          </cell>
          <cell r="DU316">
            <v>0</v>
          </cell>
          <cell r="DV316">
            <v>0</v>
          </cell>
          <cell r="DW316">
            <v>0</v>
          </cell>
          <cell r="DX316">
            <v>0</v>
          </cell>
          <cell r="DY316">
            <v>0</v>
          </cell>
          <cell r="DZ316">
            <v>0</v>
          </cell>
          <cell r="EA316">
            <v>0</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v>0</v>
          </cell>
          <cell r="EP316">
            <v>0</v>
          </cell>
          <cell r="EQ316">
            <v>0</v>
          </cell>
          <cell r="ER316">
            <v>0</v>
          </cell>
          <cell r="ES316" t="b">
            <v>0</v>
          </cell>
          <cell r="ET316">
            <v>0</v>
          </cell>
          <cell r="EU316">
            <v>0</v>
          </cell>
          <cell r="EV316">
            <v>0</v>
          </cell>
        </row>
        <row r="317">
          <cell r="A317">
            <v>334</v>
          </cell>
          <cell r="B317" t="str">
            <v>2620117020028</v>
          </cell>
          <cell r="C317" t="str">
            <v>ESTE</v>
          </cell>
          <cell r="D317" t="str">
            <v>GIURGIU LUCIA-SMARANDA</v>
          </cell>
          <cell r="E317" t="str">
            <v>GIURGIU</v>
          </cell>
          <cell r="F317" t="str">
            <v>LUCIA-SMARANDA</v>
          </cell>
          <cell r="G317" t="str">
            <v>sef birou</v>
          </cell>
          <cell r="H317">
            <v>0</v>
          </cell>
          <cell r="I317">
            <v>3905000</v>
          </cell>
          <cell r="J317">
            <v>4864979</v>
          </cell>
          <cell r="K317">
            <v>3513596</v>
          </cell>
          <cell r="L317">
            <v>959979</v>
          </cell>
          <cell r="M317">
            <v>693318</v>
          </cell>
          <cell r="N317">
            <v>0</v>
          </cell>
          <cell r="O317">
            <v>0</v>
          </cell>
          <cell r="P317">
            <v>0</v>
          </cell>
          <cell r="Q317">
            <v>144</v>
          </cell>
          <cell r="R317">
            <v>104</v>
          </cell>
          <cell r="S317">
            <v>0</v>
          </cell>
          <cell r="T317">
            <v>0</v>
          </cell>
          <cell r="U317">
            <v>0</v>
          </cell>
          <cell r="V317">
            <v>0</v>
          </cell>
          <cell r="W317">
            <v>0</v>
          </cell>
          <cell r="X317">
            <v>0</v>
          </cell>
          <cell r="Y317">
            <v>0</v>
          </cell>
          <cell r="Z317">
            <v>25</v>
          </cell>
          <cell r="AA317">
            <v>878399</v>
          </cell>
          <cell r="AB317">
            <v>1216245</v>
          </cell>
          <cell r="AC317">
            <v>0</v>
          </cell>
          <cell r="AD317">
            <v>0</v>
          </cell>
          <cell r="AE317">
            <v>0</v>
          </cell>
          <cell r="AF317">
            <v>0</v>
          </cell>
          <cell r="AG317">
            <v>0</v>
          </cell>
          <cell r="AH317">
            <v>0</v>
          </cell>
          <cell r="AI317">
            <v>40</v>
          </cell>
          <cell r="AJ317">
            <v>1689229</v>
          </cell>
          <cell r="AK317">
            <v>0</v>
          </cell>
          <cell r="AL317">
            <v>4108656</v>
          </cell>
          <cell r="AM317">
            <v>0</v>
          </cell>
          <cell r="AN317">
            <v>0</v>
          </cell>
          <cell r="AO317" t="b">
            <v>0</v>
          </cell>
          <cell r="AP317">
            <v>0</v>
          </cell>
          <cell r="AQ317">
            <v>0</v>
          </cell>
          <cell r="AR317">
            <v>3500000</v>
          </cell>
          <cell r="AS317">
            <v>0</v>
          </cell>
          <cell r="AT317">
            <v>0</v>
          </cell>
          <cell r="AU317">
            <v>304061</v>
          </cell>
          <cell r="AV317">
            <v>48650</v>
          </cell>
          <cell r="AW317">
            <v>13689880</v>
          </cell>
          <cell r="AX317">
            <v>958292</v>
          </cell>
          <cell r="AY317">
            <v>0</v>
          </cell>
          <cell r="AZ317">
            <v>138900</v>
          </cell>
          <cell r="BA317">
            <v>12239977</v>
          </cell>
          <cell r="BB317">
            <v>926000</v>
          </cell>
          <cell r="BC317">
            <v>1.35</v>
          </cell>
          <cell r="BD317">
            <v>324100</v>
          </cell>
          <cell r="BE317">
            <v>1250100</v>
          </cell>
          <cell r="BF317">
            <v>10989877</v>
          </cell>
          <cell r="BG317">
            <v>3616891</v>
          </cell>
          <cell r="BH317">
            <v>8761986</v>
          </cell>
          <cell r="BI317">
            <v>0</v>
          </cell>
          <cell r="BJ317">
            <v>0</v>
          </cell>
          <cell r="BK317">
            <v>0</v>
          </cell>
          <cell r="BL317">
            <v>0</v>
          </cell>
          <cell r="BM317">
            <v>8722936</v>
          </cell>
          <cell r="BN317" t="b">
            <v>1</v>
          </cell>
          <cell r="BO317">
            <v>39050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F317">
            <v>0</v>
          </cell>
          <cell r="CG317">
            <v>0</v>
          </cell>
          <cell r="CH317" t="str">
            <v>DECEMBRIE</v>
          </cell>
          <cell r="CI317" t="str">
            <v>IA</v>
          </cell>
          <cell r="CJ317">
            <v>0</v>
          </cell>
          <cell r="CK317" t="b">
            <v>0</v>
          </cell>
          <cell r="CL317">
            <v>0</v>
          </cell>
          <cell r="CM317">
            <v>0</v>
          </cell>
          <cell r="CN317">
            <v>0</v>
          </cell>
          <cell r="CO317">
            <v>0</v>
          </cell>
          <cell r="CP317" t="str">
            <v>N</v>
          </cell>
          <cell r="CQ317" t="str">
            <v>N</v>
          </cell>
          <cell r="CR317" t="b">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t="b">
            <v>0</v>
          </cell>
          <cell r="DO317" t="b">
            <v>0</v>
          </cell>
          <cell r="DP317" t="b">
            <v>0</v>
          </cell>
          <cell r="DQ317" t="b">
            <v>0</v>
          </cell>
          <cell r="DR317">
            <v>0</v>
          </cell>
          <cell r="DS317">
            <v>0</v>
          </cell>
          <cell r="DT317">
            <v>0</v>
          </cell>
          <cell r="DU317">
            <v>0</v>
          </cell>
          <cell r="DV317">
            <v>0</v>
          </cell>
          <cell r="DW317">
            <v>0</v>
          </cell>
          <cell r="DX317">
            <v>0</v>
          </cell>
          <cell r="DY317">
            <v>0</v>
          </cell>
          <cell r="DZ317">
            <v>0</v>
          </cell>
          <cell r="EA317">
            <v>0</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v>0</v>
          </cell>
          <cell r="EP317">
            <v>0</v>
          </cell>
          <cell r="EQ317">
            <v>0</v>
          </cell>
          <cell r="ER317">
            <v>0</v>
          </cell>
          <cell r="ES317" t="b">
            <v>0</v>
          </cell>
          <cell r="ET317">
            <v>0</v>
          </cell>
          <cell r="EU317">
            <v>0</v>
          </cell>
          <cell r="EV317">
            <v>0</v>
          </cell>
        </row>
        <row r="318">
          <cell r="A318">
            <v>109</v>
          </cell>
          <cell r="B318" t="str">
            <v>1690118120661</v>
          </cell>
          <cell r="C318" t="str">
            <v>ESTE</v>
          </cell>
          <cell r="D318" t="str">
            <v>CRISTEA CATALIN-STEFAN</v>
          </cell>
          <cell r="E318" t="str">
            <v>CRISTEA</v>
          </cell>
          <cell r="F318" t="str">
            <v>CATALIN-STEFAN</v>
          </cell>
          <cell r="G318" t="str">
            <v>consilier jurid</v>
          </cell>
          <cell r="H318">
            <v>0</v>
          </cell>
          <cell r="I318">
            <v>3905000</v>
          </cell>
          <cell r="J318">
            <v>3905000</v>
          </cell>
          <cell r="K318">
            <v>3905000</v>
          </cell>
          <cell r="L318">
            <v>0</v>
          </cell>
          <cell r="M318">
            <v>0</v>
          </cell>
          <cell r="N318">
            <v>0</v>
          </cell>
          <cell r="O318">
            <v>0</v>
          </cell>
          <cell r="P318">
            <v>0</v>
          </cell>
          <cell r="Q318">
            <v>144</v>
          </cell>
          <cell r="R318">
            <v>144</v>
          </cell>
          <cell r="S318">
            <v>0</v>
          </cell>
          <cell r="T318">
            <v>0</v>
          </cell>
          <cell r="U318">
            <v>0</v>
          </cell>
          <cell r="V318">
            <v>0</v>
          </cell>
          <cell r="W318">
            <v>0</v>
          </cell>
          <cell r="X318">
            <v>0</v>
          </cell>
          <cell r="Y318">
            <v>0</v>
          </cell>
          <cell r="Z318">
            <v>15</v>
          </cell>
          <cell r="AA318">
            <v>585750</v>
          </cell>
          <cell r="AB318">
            <v>585750</v>
          </cell>
          <cell r="AC318">
            <v>0</v>
          </cell>
          <cell r="AD318">
            <v>0</v>
          </cell>
          <cell r="AE318">
            <v>0</v>
          </cell>
          <cell r="AF318">
            <v>0</v>
          </cell>
          <cell r="AG318">
            <v>0</v>
          </cell>
          <cell r="AH318">
            <v>0</v>
          </cell>
          <cell r="AI318">
            <v>0</v>
          </cell>
          <cell r="AJ318">
            <v>0</v>
          </cell>
          <cell r="AK318">
            <v>0</v>
          </cell>
          <cell r="AL318">
            <v>3053856</v>
          </cell>
          <cell r="AM318">
            <v>0</v>
          </cell>
          <cell r="AN318">
            <v>0</v>
          </cell>
          <cell r="AO318" t="b">
            <v>0</v>
          </cell>
          <cell r="AP318">
            <v>0</v>
          </cell>
          <cell r="AQ318">
            <v>0</v>
          </cell>
          <cell r="AR318">
            <v>3500000</v>
          </cell>
          <cell r="AS318">
            <v>0</v>
          </cell>
          <cell r="AT318">
            <v>0</v>
          </cell>
          <cell r="AU318">
            <v>224538</v>
          </cell>
          <cell r="AV318">
            <v>39050</v>
          </cell>
          <cell r="AW318">
            <v>11044606</v>
          </cell>
          <cell r="AX318">
            <v>773122</v>
          </cell>
          <cell r="AY318">
            <v>0</v>
          </cell>
          <cell r="AZ318">
            <v>138900</v>
          </cell>
          <cell r="BA318">
            <v>9868996</v>
          </cell>
          <cell r="BB318">
            <v>926000</v>
          </cell>
          <cell r="BC318">
            <v>1</v>
          </cell>
          <cell r="BD318">
            <v>0</v>
          </cell>
          <cell r="BE318">
            <v>926000</v>
          </cell>
          <cell r="BF318">
            <v>8942996</v>
          </cell>
          <cell r="BG318">
            <v>2798138</v>
          </cell>
          <cell r="BH318">
            <v>7209758</v>
          </cell>
          <cell r="BI318">
            <v>0</v>
          </cell>
          <cell r="BJ318">
            <v>0</v>
          </cell>
          <cell r="BK318">
            <v>538238</v>
          </cell>
          <cell r="BL318">
            <v>0</v>
          </cell>
          <cell r="BM318">
            <v>6632470</v>
          </cell>
          <cell r="BN318" t="b">
            <v>1</v>
          </cell>
          <cell r="BO318">
            <v>39050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F318">
            <v>0</v>
          </cell>
          <cell r="CG318">
            <v>0</v>
          </cell>
          <cell r="CH318" t="str">
            <v>DECEMBRIE</v>
          </cell>
          <cell r="CI318" t="str">
            <v>I</v>
          </cell>
          <cell r="CJ318">
            <v>0</v>
          </cell>
          <cell r="CK318" t="b">
            <v>0</v>
          </cell>
          <cell r="CL318">
            <v>0</v>
          </cell>
          <cell r="CM318">
            <v>0</v>
          </cell>
          <cell r="CN318">
            <v>0</v>
          </cell>
          <cell r="CO318">
            <v>0</v>
          </cell>
          <cell r="CP318" t="str">
            <v>N</v>
          </cell>
          <cell r="CQ318" t="str">
            <v>N</v>
          </cell>
          <cell r="CR318" t="b">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t="b">
            <v>0</v>
          </cell>
          <cell r="DO318" t="b">
            <v>0</v>
          </cell>
          <cell r="DP318" t="b">
            <v>0</v>
          </cell>
          <cell r="DQ318" t="b">
            <v>0</v>
          </cell>
          <cell r="DR318">
            <v>0</v>
          </cell>
          <cell r="DS318">
            <v>0</v>
          </cell>
          <cell r="DT318">
            <v>0</v>
          </cell>
          <cell r="DU318">
            <v>0</v>
          </cell>
          <cell r="DV318">
            <v>0</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EJ318">
            <v>0</v>
          </cell>
          <cell r="EK318">
            <v>0</v>
          </cell>
          <cell r="EL318">
            <v>0</v>
          </cell>
          <cell r="EM318">
            <v>0</v>
          </cell>
          <cell r="EN318">
            <v>0</v>
          </cell>
          <cell r="EO318">
            <v>0</v>
          </cell>
          <cell r="EP318">
            <v>0</v>
          </cell>
          <cell r="EQ318">
            <v>0</v>
          </cell>
          <cell r="ER318">
            <v>0</v>
          </cell>
          <cell r="ES318" t="b">
            <v>0</v>
          </cell>
          <cell r="ET318">
            <v>0</v>
          </cell>
          <cell r="EU318">
            <v>0</v>
          </cell>
          <cell r="EV318">
            <v>0</v>
          </cell>
        </row>
        <row r="319">
          <cell r="A319">
            <v>340</v>
          </cell>
          <cell r="B319" t="str">
            <v>1700622020018</v>
          </cell>
          <cell r="C319" t="str">
            <v>ESTE</v>
          </cell>
          <cell r="D319" t="str">
            <v>IACOB CLAUDIU</v>
          </cell>
          <cell r="E319" t="str">
            <v>IACOB</v>
          </cell>
          <cell r="F319" t="str">
            <v>CLAUDIU</v>
          </cell>
          <cell r="G319" t="str">
            <v>inspector spec.</v>
          </cell>
          <cell r="H319">
            <v>0</v>
          </cell>
          <cell r="I319">
            <v>3384900</v>
          </cell>
          <cell r="J319">
            <v>3384900</v>
          </cell>
          <cell r="K319">
            <v>3384900</v>
          </cell>
          <cell r="L319">
            <v>0</v>
          </cell>
          <cell r="M319">
            <v>0</v>
          </cell>
          <cell r="N319">
            <v>0</v>
          </cell>
          <cell r="O319">
            <v>0</v>
          </cell>
          <cell r="P319">
            <v>0</v>
          </cell>
          <cell r="Q319">
            <v>144</v>
          </cell>
          <cell r="R319">
            <v>144</v>
          </cell>
          <cell r="S319">
            <v>0</v>
          </cell>
          <cell r="T319">
            <v>0</v>
          </cell>
          <cell r="U319">
            <v>0</v>
          </cell>
          <cell r="V319">
            <v>0</v>
          </cell>
          <cell r="W319">
            <v>0</v>
          </cell>
          <cell r="X319">
            <v>0</v>
          </cell>
          <cell r="Y319">
            <v>0</v>
          </cell>
          <cell r="Z319">
            <v>10</v>
          </cell>
          <cell r="AA319">
            <v>338490</v>
          </cell>
          <cell r="AB319">
            <v>338490</v>
          </cell>
          <cell r="AC319">
            <v>0</v>
          </cell>
          <cell r="AD319">
            <v>0</v>
          </cell>
          <cell r="AE319">
            <v>0</v>
          </cell>
          <cell r="AF319">
            <v>0</v>
          </cell>
          <cell r="AG319">
            <v>0</v>
          </cell>
          <cell r="AH319">
            <v>0</v>
          </cell>
          <cell r="AI319">
            <v>0</v>
          </cell>
          <cell r="AJ319">
            <v>0</v>
          </cell>
          <cell r="AK319">
            <v>0</v>
          </cell>
          <cell r="AL319">
            <v>2853207</v>
          </cell>
          <cell r="AM319">
            <v>0</v>
          </cell>
          <cell r="AN319">
            <v>0</v>
          </cell>
          <cell r="AO319" t="b">
            <v>0</v>
          </cell>
          <cell r="AP319">
            <v>0</v>
          </cell>
          <cell r="AQ319">
            <v>0</v>
          </cell>
          <cell r="AR319">
            <v>3500000</v>
          </cell>
          <cell r="AS319">
            <v>0</v>
          </cell>
          <cell r="AT319">
            <v>0</v>
          </cell>
          <cell r="AU319">
            <v>186170</v>
          </cell>
          <cell r="AV319">
            <v>33849</v>
          </cell>
          <cell r="AW319">
            <v>10076597</v>
          </cell>
          <cell r="AX319">
            <v>705362</v>
          </cell>
          <cell r="AY319">
            <v>0</v>
          </cell>
          <cell r="AZ319">
            <v>138900</v>
          </cell>
          <cell r="BA319">
            <v>9012316</v>
          </cell>
          <cell r="BB319">
            <v>926000</v>
          </cell>
          <cell r="BC319">
            <v>1</v>
          </cell>
          <cell r="BD319">
            <v>0</v>
          </cell>
          <cell r="BE319">
            <v>926000</v>
          </cell>
          <cell r="BF319">
            <v>8086316</v>
          </cell>
          <cell r="BG319">
            <v>2455466</v>
          </cell>
          <cell r="BH319">
            <v>6695750</v>
          </cell>
          <cell r="BI319">
            <v>0</v>
          </cell>
          <cell r="BJ319">
            <v>0</v>
          </cell>
          <cell r="BK319">
            <v>0</v>
          </cell>
          <cell r="BL319">
            <v>0</v>
          </cell>
          <cell r="BM319">
            <v>6661901</v>
          </cell>
          <cell r="BN319" t="b">
            <v>1</v>
          </cell>
          <cell r="BO319">
            <v>33849</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F319">
            <v>0</v>
          </cell>
          <cell r="CG319">
            <v>0</v>
          </cell>
          <cell r="CH319" t="str">
            <v>DECEMBRIE</v>
          </cell>
          <cell r="CI319" t="str">
            <v>I</v>
          </cell>
          <cell r="CJ319">
            <v>0</v>
          </cell>
          <cell r="CK319" t="b">
            <v>0</v>
          </cell>
          <cell r="CL319">
            <v>0</v>
          </cell>
          <cell r="CM319">
            <v>0</v>
          </cell>
          <cell r="CN319">
            <v>0</v>
          </cell>
          <cell r="CO319">
            <v>0</v>
          </cell>
          <cell r="CP319" t="str">
            <v>N</v>
          </cell>
          <cell r="CQ319" t="str">
            <v>N</v>
          </cell>
          <cell r="CR319" t="b">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t="b">
            <v>0</v>
          </cell>
          <cell r="DO319" t="b">
            <v>0</v>
          </cell>
          <cell r="DP319" t="b">
            <v>0</v>
          </cell>
          <cell r="DQ319" t="b">
            <v>0</v>
          </cell>
          <cell r="DR319">
            <v>0</v>
          </cell>
          <cell r="DS319">
            <v>0</v>
          </cell>
          <cell r="DT319">
            <v>0</v>
          </cell>
          <cell r="DU319">
            <v>0</v>
          </cell>
          <cell r="DV319">
            <v>0</v>
          </cell>
          <cell r="DW319">
            <v>0</v>
          </cell>
          <cell r="DX319">
            <v>0</v>
          </cell>
          <cell r="DY319">
            <v>0</v>
          </cell>
          <cell r="DZ319">
            <v>0</v>
          </cell>
          <cell r="EA319">
            <v>0</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v>0</v>
          </cell>
          <cell r="ES319" t="b">
            <v>0</v>
          </cell>
          <cell r="ET319">
            <v>0</v>
          </cell>
          <cell r="EU319">
            <v>0</v>
          </cell>
          <cell r="EV319">
            <v>0</v>
          </cell>
        </row>
        <row r="320">
          <cell r="A320">
            <v>24</v>
          </cell>
          <cell r="B320" t="str">
            <v>2541126020072</v>
          </cell>
          <cell r="C320" t="str">
            <v>ESTE</v>
          </cell>
          <cell r="D320" t="str">
            <v>OARSA CORINA-AFRODITA</v>
          </cell>
          <cell r="E320" t="str">
            <v>OARSA</v>
          </cell>
          <cell r="F320" t="str">
            <v>CORINA-AFRODITA</v>
          </cell>
          <cell r="G320" t="str">
            <v>sef serviciu</v>
          </cell>
          <cell r="H320">
            <v>0</v>
          </cell>
          <cell r="I320">
            <v>4358000</v>
          </cell>
          <cell r="J320">
            <v>6515210</v>
          </cell>
          <cell r="K320">
            <v>6515210</v>
          </cell>
          <cell r="L320">
            <v>1307400</v>
          </cell>
          <cell r="M320">
            <v>1307400</v>
          </cell>
          <cell r="N320">
            <v>849810</v>
          </cell>
          <cell r="O320">
            <v>15</v>
          </cell>
          <cell r="P320">
            <v>849810</v>
          </cell>
          <cell r="Q320">
            <v>144</v>
          </cell>
          <cell r="R320">
            <v>144</v>
          </cell>
          <cell r="S320">
            <v>0</v>
          </cell>
          <cell r="T320">
            <v>0</v>
          </cell>
          <cell r="U320">
            <v>0</v>
          </cell>
          <cell r="V320">
            <v>0</v>
          </cell>
          <cell r="W320">
            <v>0</v>
          </cell>
          <cell r="X320">
            <v>0</v>
          </cell>
          <cell r="Y320">
            <v>0</v>
          </cell>
          <cell r="Z320">
            <v>25</v>
          </cell>
          <cell r="AA320">
            <v>1628802</v>
          </cell>
          <cell r="AB320">
            <v>1628802</v>
          </cell>
          <cell r="AC320">
            <v>10</v>
          </cell>
          <cell r="AD320">
            <v>651521</v>
          </cell>
          <cell r="AE320">
            <v>651521</v>
          </cell>
          <cell r="AF320">
            <v>0</v>
          </cell>
          <cell r="AG320">
            <v>0</v>
          </cell>
          <cell r="AH320">
            <v>0</v>
          </cell>
          <cell r="AI320">
            <v>0</v>
          </cell>
          <cell r="AJ320">
            <v>0</v>
          </cell>
          <cell r="AK320">
            <v>0</v>
          </cell>
          <cell r="AL320">
            <v>5502250</v>
          </cell>
          <cell r="AM320">
            <v>0</v>
          </cell>
          <cell r="AN320">
            <v>0</v>
          </cell>
          <cell r="AO320" t="b">
            <v>0</v>
          </cell>
          <cell r="AP320">
            <v>0</v>
          </cell>
          <cell r="AQ320">
            <v>0</v>
          </cell>
          <cell r="AR320">
            <v>3500000</v>
          </cell>
          <cell r="AS320">
            <v>0</v>
          </cell>
          <cell r="AT320">
            <v>0</v>
          </cell>
          <cell r="AU320">
            <v>439777</v>
          </cell>
          <cell r="AV320">
            <v>65152</v>
          </cell>
          <cell r="AW320">
            <v>17797783</v>
          </cell>
          <cell r="AX320">
            <v>1245845</v>
          </cell>
          <cell r="AY320">
            <v>0</v>
          </cell>
          <cell r="AZ320">
            <v>138900</v>
          </cell>
          <cell r="BA320">
            <v>15908109</v>
          </cell>
          <cell r="BB320">
            <v>926000</v>
          </cell>
          <cell r="BC320">
            <v>1</v>
          </cell>
          <cell r="BD320">
            <v>0</v>
          </cell>
          <cell r="BE320">
            <v>926000</v>
          </cell>
          <cell r="BF320">
            <v>14982109</v>
          </cell>
          <cell r="BG320">
            <v>5213784</v>
          </cell>
          <cell r="BH320">
            <v>10833225</v>
          </cell>
          <cell r="BI320">
            <v>0</v>
          </cell>
          <cell r="BJ320">
            <v>0</v>
          </cell>
          <cell r="BK320">
            <v>0</v>
          </cell>
          <cell r="BL320">
            <v>0</v>
          </cell>
          <cell r="BM320">
            <v>10789645</v>
          </cell>
          <cell r="BN320" t="b">
            <v>1</v>
          </cell>
          <cell r="BO320">
            <v>43580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F320">
            <v>0</v>
          </cell>
          <cell r="CG320">
            <v>0</v>
          </cell>
          <cell r="CH320" t="str">
            <v>DECEMBRIE</v>
          </cell>
          <cell r="CI320" t="str">
            <v>IA</v>
          </cell>
          <cell r="CJ320">
            <v>0</v>
          </cell>
          <cell r="CK320" t="b">
            <v>0</v>
          </cell>
          <cell r="CL320">
            <v>0</v>
          </cell>
          <cell r="CM320">
            <v>0</v>
          </cell>
          <cell r="CN320">
            <v>0</v>
          </cell>
          <cell r="CO320">
            <v>0</v>
          </cell>
          <cell r="CP320" t="str">
            <v>N</v>
          </cell>
          <cell r="CQ320" t="str">
            <v>N</v>
          </cell>
          <cell r="CR320" t="b">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t="b">
            <v>0</v>
          </cell>
          <cell r="DO320" t="b">
            <v>0</v>
          </cell>
          <cell r="DP320" t="b">
            <v>0</v>
          </cell>
          <cell r="DQ320" t="b">
            <v>0</v>
          </cell>
          <cell r="DR320">
            <v>0</v>
          </cell>
          <cell r="DS320">
            <v>0</v>
          </cell>
          <cell r="DT320">
            <v>0</v>
          </cell>
          <cell r="DU320">
            <v>0</v>
          </cell>
          <cell r="DV320">
            <v>0</v>
          </cell>
          <cell r="DW320">
            <v>0</v>
          </cell>
          <cell r="DX320">
            <v>0</v>
          </cell>
          <cell r="DY320">
            <v>0</v>
          </cell>
          <cell r="DZ320">
            <v>0</v>
          </cell>
          <cell r="EA320">
            <v>0</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0</v>
          </cell>
          <cell r="ER320">
            <v>0</v>
          </cell>
          <cell r="ES320" t="b">
            <v>0</v>
          </cell>
          <cell r="ET320">
            <v>0</v>
          </cell>
          <cell r="EU320">
            <v>0</v>
          </cell>
          <cell r="EV320">
            <v>0</v>
          </cell>
        </row>
        <row r="321">
          <cell r="A321">
            <v>337</v>
          </cell>
          <cell r="B321" t="str">
            <v>1660127040045</v>
          </cell>
          <cell r="C321" t="str">
            <v>ESTE</v>
          </cell>
          <cell r="D321" t="str">
            <v>PRUTEANU DANIEL</v>
          </cell>
          <cell r="E321" t="str">
            <v>PRUTEANU</v>
          </cell>
          <cell r="F321" t="str">
            <v>DANIEL</v>
          </cell>
          <cell r="G321" t="str">
            <v>consilier</v>
          </cell>
          <cell r="H321">
            <v>0</v>
          </cell>
          <cell r="I321">
            <v>3145667</v>
          </cell>
          <cell r="J321">
            <v>3145667</v>
          </cell>
          <cell r="K321">
            <v>2097111</v>
          </cell>
          <cell r="L321">
            <v>0</v>
          </cell>
          <cell r="M321">
            <v>0</v>
          </cell>
          <cell r="N321">
            <v>0</v>
          </cell>
          <cell r="O321">
            <v>0</v>
          </cell>
          <cell r="P321">
            <v>0</v>
          </cell>
          <cell r="Q321">
            <v>144</v>
          </cell>
          <cell r="R321">
            <v>96</v>
          </cell>
          <cell r="S321">
            <v>0</v>
          </cell>
          <cell r="T321">
            <v>0</v>
          </cell>
          <cell r="U321">
            <v>0</v>
          </cell>
          <cell r="V321">
            <v>0</v>
          </cell>
          <cell r="W321">
            <v>0</v>
          </cell>
          <cell r="X321">
            <v>0</v>
          </cell>
          <cell r="Y321">
            <v>0</v>
          </cell>
          <cell r="Z321">
            <v>10</v>
          </cell>
          <cell r="AA321">
            <v>209711</v>
          </cell>
          <cell r="AB321">
            <v>314567</v>
          </cell>
          <cell r="AC321">
            <v>0</v>
          </cell>
          <cell r="AD321">
            <v>0</v>
          </cell>
          <cell r="AE321">
            <v>0</v>
          </cell>
          <cell r="AF321">
            <v>0</v>
          </cell>
          <cell r="AG321">
            <v>0</v>
          </cell>
          <cell r="AH321">
            <v>0</v>
          </cell>
          <cell r="AI321">
            <v>48</v>
          </cell>
          <cell r="AJ321">
            <v>1153411</v>
          </cell>
          <cell r="AK321">
            <v>0</v>
          </cell>
          <cell r="AL321">
            <v>810992</v>
          </cell>
          <cell r="AM321">
            <v>0</v>
          </cell>
          <cell r="AN321">
            <v>0</v>
          </cell>
          <cell r="AO321" t="b">
            <v>0</v>
          </cell>
          <cell r="AP321">
            <v>0</v>
          </cell>
          <cell r="AQ321">
            <v>0</v>
          </cell>
          <cell r="AR321">
            <v>3500000</v>
          </cell>
          <cell r="AS321">
            <v>0</v>
          </cell>
          <cell r="AT321">
            <v>0</v>
          </cell>
          <cell r="AU321">
            <v>173012</v>
          </cell>
          <cell r="AV321">
            <v>31457</v>
          </cell>
          <cell r="AW321">
            <v>7771225</v>
          </cell>
          <cell r="AX321">
            <v>543986</v>
          </cell>
          <cell r="AY321">
            <v>0</v>
          </cell>
          <cell r="AZ321">
            <v>138900</v>
          </cell>
          <cell r="BA321">
            <v>6883870</v>
          </cell>
          <cell r="BB321">
            <v>926000</v>
          </cell>
          <cell r="BC321">
            <v>1</v>
          </cell>
          <cell r="BD321">
            <v>0</v>
          </cell>
          <cell r="BE321">
            <v>926000</v>
          </cell>
          <cell r="BF321">
            <v>5957870</v>
          </cell>
          <cell r="BG321">
            <v>1604088</v>
          </cell>
          <cell r="BH321">
            <v>5418682</v>
          </cell>
          <cell r="BI321">
            <v>0</v>
          </cell>
          <cell r="BJ321">
            <v>0</v>
          </cell>
          <cell r="BK321">
            <v>0</v>
          </cell>
          <cell r="BL321">
            <v>0</v>
          </cell>
          <cell r="BM321">
            <v>5387225</v>
          </cell>
          <cell r="BN321" t="b">
            <v>1</v>
          </cell>
          <cell r="BO321">
            <v>31457</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F321">
            <v>0</v>
          </cell>
          <cell r="CG321">
            <v>0</v>
          </cell>
          <cell r="CH321" t="str">
            <v>DECEMBRIE</v>
          </cell>
          <cell r="CJ321">
            <v>0</v>
          </cell>
          <cell r="CK321" t="b">
            <v>0</v>
          </cell>
          <cell r="CL321">
            <v>0</v>
          </cell>
          <cell r="CM321">
            <v>0</v>
          </cell>
          <cell r="CN321">
            <v>0</v>
          </cell>
          <cell r="CO321">
            <v>0</v>
          </cell>
          <cell r="CP321" t="str">
            <v>N</v>
          </cell>
          <cell r="CQ321" t="str">
            <v>N</v>
          </cell>
          <cell r="CR321" t="b">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t="b">
            <v>0</v>
          </cell>
          <cell r="DO321" t="b">
            <v>0</v>
          </cell>
          <cell r="DP321" t="b">
            <v>0</v>
          </cell>
          <cell r="DQ321" t="b">
            <v>0</v>
          </cell>
          <cell r="DR321">
            <v>0</v>
          </cell>
          <cell r="DS321">
            <v>0</v>
          </cell>
          <cell r="DT321">
            <v>0</v>
          </cell>
          <cell r="DU321">
            <v>0</v>
          </cell>
          <cell r="DV321">
            <v>0</v>
          </cell>
          <cell r="DW321">
            <v>0</v>
          </cell>
          <cell r="DX321">
            <v>0</v>
          </cell>
          <cell r="DY321">
            <v>0</v>
          </cell>
          <cell r="DZ321">
            <v>0</v>
          </cell>
          <cell r="EA321">
            <v>0</v>
          </cell>
          <cell r="EB321">
            <v>0</v>
          </cell>
          <cell r="EC321">
            <v>0</v>
          </cell>
          <cell r="ED321">
            <v>0</v>
          </cell>
          <cell r="EE321">
            <v>0</v>
          </cell>
          <cell r="EF321">
            <v>0</v>
          </cell>
          <cell r="EG321">
            <v>0</v>
          </cell>
          <cell r="EH321">
            <v>0</v>
          </cell>
          <cell r="EI321">
            <v>0</v>
          </cell>
          <cell r="EJ321">
            <v>0</v>
          </cell>
          <cell r="EK321">
            <v>0</v>
          </cell>
          <cell r="EL321">
            <v>0</v>
          </cell>
          <cell r="EM321">
            <v>0</v>
          </cell>
          <cell r="EN321">
            <v>0</v>
          </cell>
          <cell r="EO321">
            <v>0</v>
          </cell>
          <cell r="EP321">
            <v>0</v>
          </cell>
          <cell r="EQ321">
            <v>0</v>
          </cell>
          <cell r="ER321">
            <v>0</v>
          </cell>
          <cell r="ES321" t="b">
            <v>0</v>
          </cell>
          <cell r="ET321">
            <v>0</v>
          </cell>
          <cell r="EU321">
            <v>0</v>
          </cell>
          <cell r="EV321">
            <v>0</v>
          </cell>
        </row>
        <row r="322">
          <cell r="A322">
            <v>28</v>
          </cell>
          <cell r="B322" t="str">
            <v>2760723113288</v>
          </cell>
          <cell r="C322" t="str">
            <v>ESTE</v>
          </cell>
          <cell r="D322" t="str">
            <v>FLOAREA VIORICA-LUMINITA</v>
          </cell>
          <cell r="E322" t="str">
            <v>FLOAREA</v>
          </cell>
          <cell r="F322" t="str">
            <v>VIORICA-LUMINITA</v>
          </cell>
          <cell r="G322" t="str">
            <v>referent</v>
          </cell>
          <cell r="H322">
            <v>0</v>
          </cell>
          <cell r="I322">
            <v>2547000</v>
          </cell>
          <cell r="J322">
            <v>2547000</v>
          </cell>
          <cell r="K322">
            <v>2547000</v>
          </cell>
          <cell r="L322">
            <v>0</v>
          </cell>
          <cell r="M322">
            <v>0</v>
          </cell>
          <cell r="N322">
            <v>0</v>
          </cell>
          <cell r="O322">
            <v>0</v>
          </cell>
          <cell r="P322">
            <v>0</v>
          </cell>
          <cell r="Q322">
            <v>144</v>
          </cell>
          <cell r="R322">
            <v>144</v>
          </cell>
          <cell r="S322">
            <v>0</v>
          </cell>
          <cell r="T322">
            <v>0</v>
          </cell>
          <cell r="U322">
            <v>2</v>
          </cell>
          <cell r="V322">
            <v>70750</v>
          </cell>
          <cell r="W322">
            <v>70750</v>
          </cell>
          <cell r="X322">
            <v>0</v>
          </cell>
          <cell r="Y322">
            <v>0</v>
          </cell>
          <cell r="Z322">
            <v>0</v>
          </cell>
          <cell r="AA322">
            <v>0</v>
          </cell>
          <cell r="AB322">
            <v>0</v>
          </cell>
          <cell r="AC322">
            <v>0</v>
          </cell>
          <cell r="AD322">
            <v>0</v>
          </cell>
          <cell r="AE322">
            <v>0</v>
          </cell>
          <cell r="AF322">
            <v>15</v>
          </cell>
          <cell r="AG322">
            <v>382050</v>
          </cell>
          <cell r="AH322">
            <v>382050</v>
          </cell>
          <cell r="AI322">
            <v>0</v>
          </cell>
          <cell r="AJ322">
            <v>0</v>
          </cell>
          <cell r="AK322">
            <v>0</v>
          </cell>
          <cell r="AL322">
            <v>2150974</v>
          </cell>
          <cell r="AM322">
            <v>0</v>
          </cell>
          <cell r="AN322">
            <v>0</v>
          </cell>
          <cell r="AO322" t="b">
            <v>0</v>
          </cell>
          <cell r="AP322">
            <v>0</v>
          </cell>
          <cell r="AQ322">
            <v>0</v>
          </cell>
          <cell r="AR322">
            <v>3500000</v>
          </cell>
          <cell r="AS322">
            <v>0</v>
          </cell>
          <cell r="AT322">
            <v>0</v>
          </cell>
          <cell r="AU322">
            <v>146452</v>
          </cell>
          <cell r="AV322">
            <v>25470</v>
          </cell>
          <cell r="AW322">
            <v>8650774</v>
          </cell>
          <cell r="AX322">
            <v>605554</v>
          </cell>
          <cell r="AY322">
            <v>0</v>
          </cell>
          <cell r="AZ322">
            <v>138900</v>
          </cell>
          <cell r="BA322">
            <v>7734398</v>
          </cell>
          <cell r="BB322">
            <v>926000</v>
          </cell>
          <cell r="BC322">
            <v>1</v>
          </cell>
          <cell r="BD322">
            <v>0</v>
          </cell>
          <cell r="BE322">
            <v>926000</v>
          </cell>
          <cell r="BF322">
            <v>6808398</v>
          </cell>
          <cell r="BG322">
            <v>1944299</v>
          </cell>
          <cell r="BH322">
            <v>5928999</v>
          </cell>
          <cell r="BI322">
            <v>0</v>
          </cell>
          <cell r="BJ322">
            <v>0</v>
          </cell>
          <cell r="BK322">
            <v>170194</v>
          </cell>
          <cell r="BL322">
            <v>0</v>
          </cell>
          <cell r="BM322">
            <v>5733335</v>
          </cell>
          <cell r="BN322" t="b">
            <v>1</v>
          </cell>
          <cell r="BO322">
            <v>25470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F322">
            <v>0</v>
          </cell>
          <cell r="CG322">
            <v>0</v>
          </cell>
          <cell r="CH322" t="str">
            <v>DECEMBRIE</v>
          </cell>
          <cell r="CI322" t="str">
            <v>IA</v>
          </cell>
          <cell r="CJ322">
            <v>0</v>
          </cell>
          <cell r="CK322" t="b">
            <v>0</v>
          </cell>
          <cell r="CL322">
            <v>0</v>
          </cell>
          <cell r="CM322">
            <v>0</v>
          </cell>
          <cell r="CN322">
            <v>0</v>
          </cell>
          <cell r="CO322">
            <v>0</v>
          </cell>
          <cell r="CP322" t="str">
            <v>N</v>
          </cell>
          <cell r="CQ322" t="str">
            <v>N</v>
          </cell>
          <cell r="CR322" t="b">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t="b">
            <v>0</v>
          </cell>
          <cell r="DO322" t="b">
            <v>0</v>
          </cell>
          <cell r="DP322" t="b">
            <v>0</v>
          </cell>
          <cell r="DQ322" t="b">
            <v>0</v>
          </cell>
          <cell r="DR322">
            <v>0</v>
          </cell>
          <cell r="DS322">
            <v>0</v>
          </cell>
          <cell r="DT322">
            <v>0</v>
          </cell>
          <cell r="DU322">
            <v>0</v>
          </cell>
          <cell r="DV322">
            <v>0</v>
          </cell>
          <cell r="DW322">
            <v>0</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0</v>
          </cell>
          <cell r="EM322">
            <v>0</v>
          </cell>
          <cell r="EN322">
            <v>0</v>
          </cell>
          <cell r="EO322">
            <v>0</v>
          </cell>
          <cell r="EP322">
            <v>0</v>
          </cell>
          <cell r="EQ322">
            <v>0</v>
          </cell>
          <cell r="ER322">
            <v>0</v>
          </cell>
          <cell r="ES322" t="b">
            <v>0</v>
          </cell>
          <cell r="ET322">
            <v>0</v>
          </cell>
          <cell r="EU322">
            <v>0</v>
          </cell>
          <cell r="EV322">
            <v>0</v>
          </cell>
        </row>
        <row r="323">
          <cell r="A323">
            <v>30</v>
          </cell>
          <cell r="B323" t="str">
            <v>2461123020023</v>
          </cell>
          <cell r="C323" t="str">
            <v>ESTE</v>
          </cell>
          <cell r="D323" t="str">
            <v>LUPUTIU AURELIA</v>
          </cell>
          <cell r="E323" t="str">
            <v>LUPUTIU</v>
          </cell>
          <cell r="F323" t="str">
            <v>AURELIA</v>
          </cell>
          <cell r="G323" t="str">
            <v>referent</v>
          </cell>
          <cell r="H323">
            <v>0</v>
          </cell>
          <cell r="I323">
            <v>2547000</v>
          </cell>
          <cell r="J323">
            <v>2547000</v>
          </cell>
          <cell r="K323">
            <v>2547000</v>
          </cell>
          <cell r="L323">
            <v>0</v>
          </cell>
          <cell r="M323">
            <v>0</v>
          </cell>
          <cell r="N323">
            <v>0</v>
          </cell>
          <cell r="O323">
            <v>0</v>
          </cell>
          <cell r="P323">
            <v>0</v>
          </cell>
          <cell r="Q323">
            <v>144</v>
          </cell>
          <cell r="R323">
            <v>144</v>
          </cell>
          <cell r="S323">
            <v>0</v>
          </cell>
          <cell r="T323">
            <v>0</v>
          </cell>
          <cell r="U323">
            <v>5</v>
          </cell>
          <cell r="V323">
            <v>176875</v>
          </cell>
          <cell r="W323">
            <v>176875</v>
          </cell>
          <cell r="X323">
            <v>0</v>
          </cell>
          <cell r="Y323">
            <v>0</v>
          </cell>
          <cell r="Z323">
            <v>25</v>
          </cell>
          <cell r="AA323">
            <v>636750</v>
          </cell>
          <cell r="AB323">
            <v>636750</v>
          </cell>
          <cell r="AC323">
            <v>10</v>
          </cell>
          <cell r="AD323">
            <v>254700</v>
          </cell>
          <cell r="AE323">
            <v>254700</v>
          </cell>
          <cell r="AF323">
            <v>0</v>
          </cell>
          <cell r="AG323">
            <v>0</v>
          </cell>
          <cell r="AH323">
            <v>0</v>
          </cell>
          <cell r="AI323">
            <v>0</v>
          </cell>
          <cell r="AJ323">
            <v>0</v>
          </cell>
          <cell r="AK323">
            <v>0</v>
          </cell>
          <cell r="AL323">
            <v>2150974</v>
          </cell>
          <cell r="AM323">
            <v>0</v>
          </cell>
          <cell r="AN323">
            <v>0</v>
          </cell>
          <cell r="AO323" t="b">
            <v>0</v>
          </cell>
          <cell r="AP323">
            <v>0</v>
          </cell>
          <cell r="AQ323">
            <v>0</v>
          </cell>
          <cell r="AR323">
            <v>3500000</v>
          </cell>
          <cell r="AS323">
            <v>0</v>
          </cell>
          <cell r="AT323">
            <v>0</v>
          </cell>
          <cell r="AU323">
            <v>171922</v>
          </cell>
          <cell r="AV323">
            <v>25470</v>
          </cell>
          <cell r="AW323">
            <v>9266299</v>
          </cell>
          <cell r="AX323">
            <v>648641</v>
          </cell>
          <cell r="AY323">
            <v>0</v>
          </cell>
          <cell r="AZ323">
            <v>138900</v>
          </cell>
          <cell r="BA323">
            <v>8281366</v>
          </cell>
          <cell r="BB323">
            <v>926000</v>
          </cell>
          <cell r="BC323">
            <v>1</v>
          </cell>
          <cell r="BD323">
            <v>0</v>
          </cell>
          <cell r="BE323">
            <v>926000</v>
          </cell>
          <cell r="BF323">
            <v>7355366</v>
          </cell>
          <cell r="BG323">
            <v>2163086</v>
          </cell>
          <cell r="BH323">
            <v>6257180</v>
          </cell>
          <cell r="BI323">
            <v>0</v>
          </cell>
          <cell r="BJ323">
            <v>0</v>
          </cell>
          <cell r="BK323">
            <v>0</v>
          </cell>
          <cell r="BL323">
            <v>0</v>
          </cell>
          <cell r="BM323">
            <v>6231710</v>
          </cell>
          <cell r="BN323" t="b">
            <v>1</v>
          </cell>
          <cell r="BO323">
            <v>25470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F323">
            <v>0</v>
          </cell>
          <cell r="CG323">
            <v>0</v>
          </cell>
          <cell r="CH323" t="str">
            <v>DECEMBRIE</v>
          </cell>
          <cell r="CI323" t="str">
            <v>IA</v>
          </cell>
          <cell r="CJ323">
            <v>0</v>
          </cell>
          <cell r="CK323" t="b">
            <v>0</v>
          </cell>
          <cell r="CL323">
            <v>0</v>
          </cell>
          <cell r="CM323">
            <v>0</v>
          </cell>
          <cell r="CN323">
            <v>0</v>
          </cell>
          <cell r="CO323">
            <v>0</v>
          </cell>
          <cell r="CP323" t="str">
            <v>N</v>
          </cell>
          <cell r="CQ323" t="str">
            <v>N</v>
          </cell>
          <cell r="CR323" t="b">
            <v>0</v>
          </cell>
          <cell r="CS323">
            <v>0</v>
          </cell>
          <cell r="CT323">
            <v>0</v>
          </cell>
          <cell r="CU323">
            <v>0</v>
          </cell>
          <cell r="CV323">
            <v>0</v>
          </cell>
          <cell r="CW323">
            <v>0</v>
          </cell>
          <cell r="CX323">
            <v>0</v>
          </cell>
          <cell r="CY323">
            <v>0</v>
          </cell>
          <cell r="CZ323">
            <v>0</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t="b">
            <v>0</v>
          </cell>
          <cell r="DO323" t="b">
            <v>0</v>
          </cell>
          <cell r="DP323" t="b">
            <v>0</v>
          </cell>
          <cell r="DQ323" t="b">
            <v>0</v>
          </cell>
          <cell r="DR323">
            <v>0</v>
          </cell>
          <cell r="DS323">
            <v>0</v>
          </cell>
          <cell r="DT323">
            <v>0</v>
          </cell>
          <cell r="DU323">
            <v>0</v>
          </cell>
          <cell r="DV323">
            <v>0</v>
          </cell>
          <cell r="DW323">
            <v>0</v>
          </cell>
          <cell r="DX323">
            <v>0</v>
          </cell>
          <cell r="DY323">
            <v>0</v>
          </cell>
          <cell r="DZ323">
            <v>0</v>
          </cell>
          <cell r="EA323">
            <v>0</v>
          </cell>
          <cell r="EB323">
            <v>0</v>
          </cell>
          <cell r="EC323">
            <v>0</v>
          </cell>
          <cell r="ED323">
            <v>0</v>
          </cell>
          <cell r="EE323">
            <v>0</v>
          </cell>
          <cell r="EF323">
            <v>0</v>
          </cell>
          <cell r="EG323">
            <v>0</v>
          </cell>
          <cell r="EH323">
            <v>0</v>
          </cell>
          <cell r="EI323">
            <v>0</v>
          </cell>
          <cell r="EJ323">
            <v>0</v>
          </cell>
          <cell r="EK323">
            <v>0</v>
          </cell>
          <cell r="EL323">
            <v>0</v>
          </cell>
          <cell r="EM323">
            <v>0</v>
          </cell>
          <cell r="EN323">
            <v>0</v>
          </cell>
          <cell r="EO323">
            <v>0</v>
          </cell>
          <cell r="EP323">
            <v>0</v>
          </cell>
          <cell r="EQ323">
            <v>0</v>
          </cell>
          <cell r="ER323">
            <v>0</v>
          </cell>
          <cell r="ES323" t="b">
            <v>0</v>
          </cell>
          <cell r="ET323">
            <v>0</v>
          </cell>
          <cell r="EU323">
            <v>0</v>
          </cell>
          <cell r="EV323">
            <v>0</v>
          </cell>
        </row>
        <row r="324">
          <cell r="A324">
            <v>26</v>
          </cell>
          <cell r="B324" t="str">
            <v>2710125021871</v>
          </cell>
          <cell r="C324" t="str">
            <v>ESTE</v>
          </cell>
          <cell r="D324" t="str">
            <v>DRAGAN FLOARE-RODICA</v>
          </cell>
          <cell r="E324" t="str">
            <v>DRAGAN</v>
          </cell>
          <cell r="F324" t="str">
            <v>FLOARE-RODICA</v>
          </cell>
          <cell r="G324" t="str">
            <v>referent</v>
          </cell>
          <cell r="H324">
            <v>0</v>
          </cell>
          <cell r="I324">
            <v>3905000</v>
          </cell>
          <cell r="J324">
            <v>3905000</v>
          </cell>
          <cell r="K324">
            <v>3905000</v>
          </cell>
          <cell r="L324">
            <v>0</v>
          </cell>
          <cell r="M324">
            <v>0</v>
          </cell>
          <cell r="N324">
            <v>0</v>
          </cell>
          <cell r="O324">
            <v>0</v>
          </cell>
          <cell r="P324">
            <v>0</v>
          </cell>
          <cell r="Q324">
            <v>144</v>
          </cell>
          <cell r="R324">
            <v>144</v>
          </cell>
          <cell r="S324">
            <v>0</v>
          </cell>
          <cell r="T324">
            <v>0</v>
          </cell>
          <cell r="U324">
            <v>0</v>
          </cell>
          <cell r="V324">
            <v>0</v>
          </cell>
          <cell r="W324">
            <v>0</v>
          </cell>
          <cell r="X324">
            <v>0</v>
          </cell>
          <cell r="Y324">
            <v>0</v>
          </cell>
          <cell r="Z324">
            <v>15</v>
          </cell>
          <cell r="AA324">
            <v>585750</v>
          </cell>
          <cell r="AB324">
            <v>585750</v>
          </cell>
          <cell r="AC324">
            <v>10</v>
          </cell>
          <cell r="AD324">
            <v>390500</v>
          </cell>
          <cell r="AE324">
            <v>390500</v>
          </cell>
          <cell r="AF324">
            <v>0</v>
          </cell>
          <cell r="AG324">
            <v>0</v>
          </cell>
          <cell r="AH324">
            <v>0</v>
          </cell>
          <cell r="AI324">
            <v>0</v>
          </cell>
          <cell r="AJ324">
            <v>0</v>
          </cell>
          <cell r="AK324">
            <v>0</v>
          </cell>
          <cell r="AL324">
            <v>2289736</v>
          </cell>
          <cell r="AM324">
            <v>0</v>
          </cell>
          <cell r="AN324">
            <v>0</v>
          </cell>
          <cell r="AO324" t="b">
            <v>0</v>
          </cell>
          <cell r="AP324">
            <v>0</v>
          </cell>
          <cell r="AQ324">
            <v>0</v>
          </cell>
          <cell r="AR324">
            <v>3500000</v>
          </cell>
          <cell r="AS324">
            <v>0</v>
          </cell>
          <cell r="AT324">
            <v>0</v>
          </cell>
          <cell r="AU324">
            <v>244062</v>
          </cell>
          <cell r="AV324">
            <v>39050</v>
          </cell>
          <cell r="AW324">
            <v>10670986</v>
          </cell>
          <cell r="AX324">
            <v>746969</v>
          </cell>
          <cell r="AY324">
            <v>0</v>
          </cell>
          <cell r="AZ324">
            <v>138900</v>
          </cell>
          <cell r="BA324">
            <v>9502005</v>
          </cell>
          <cell r="BB324">
            <v>926000</v>
          </cell>
          <cell r="BC324">
            <v>1</v>
          </cell>
          <cell r="BD324">
            <v>0</v>
          </cell>
          <cell r="BE324">
            <v>926000</v>
          </cell>
          <cell r="BF324">
            <v>8576005</v>
          </cell>
          <cell r="BG324">
            <v>2651342</v>
          </cell>
          <cell r="BH324">
            <v>6989563</v>
          </cell>
          <cell r="BI324">
            <v>0</v>
          </cell>
          <cell r="BJ324">
            <v>0</v>
          </cell>
          <cell r="BK324">
            <v>0</v>
          </cell>
          <cell r="BL324">
            <v>0</v>
          </cell>
          <cell r="BM324">
            <v>6950513</v>
          </cell>
          <cell r="BN324" t="b">
            <v>1</v>
          </cell>
          <cell r="BO324">
            <v>39050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F324">
            <v>0</v>
          </cell>
          <cell r="CG324">
            <v>0</v>
          </cell>
          <cell r="CH324" t="str">
            <v>DECEMBRIE</v>
          </cell>
          <cell r="CI324" t="str">
            <v>IA</v>
          </cell>
          <cell r="CJ324">
            <v>0</v>
          </cell>
          <cell r="CK324" t="b">
            <v>0</v>
          </cell>
          <cell r="CL324">
            <v>0</v>
          </cell>
          <cell r="CM324">
            <v>0</v>
          </cell>
          <cell r="CN324">
            <v>0</v>
          </cell>
          <cell r="CO324">
            <v>0</v>
          </cell>
          <cell r="CP324" t="str">
            <v>N</v>
          </cell>
          <cell r="CQ324" t="str">
            <v>N</v>
          </cell>
          <cell r="CR324" t="b">
            <v>0</v>
          </cell>
          <cell r="CS324">
            <v>0</v>
          </cell>
          <cell r="CT324">
            <v>0</v>
          </cell>
          <cell r="CU324">
            <v>0</v>
          </cell>
          <cell r="CV324">
            <v>0</v>
          </cell>
          <cell r="CW324">
            <v>0</v>
          </cell>
          <cell r="CX324">
            <v>0</v>
          </cell>
          <cell r="CY324">
            <v>0</v>
          </cell>
          <cell r="CZ324">
            <v>0</v>
          </cell>
          <cell r="DA324">
            <v>0</v>
          </cell>
          <cell r="DB324">
            <v>0</v>
          </cell>
          <cell r="DC324">
            <v>0</v>
          </cell>
          <cell r="DD324">
            <v>0</v>
          </cell>
          <cell r="DE324">
            <v>0</v>
          </cell>
          <cell r="DF324">
            <v>0</v>
          </cell>
          <cell r="DG324">
            <v>0</v>
          </cell>
          <cell r="DH324">
            <v>0</v>
          </cell>
          <cell r="DI324">
            <v>0</v>
          </cell>
          <cell r="DJ324">
            <v>0</v>
          </cell>
          <cell r="DK324">
            <v>0</v>
          </cell>
          <cell r="DL324">
            <v>0</v>
          </cell>
          <cell r="DM324">
            <v>0</v>
          </cell>
          <cell r="DN324" t="b">
            <v>0</v>
          </cell>
          <cell r="DO324" t="b">
            <v>0</v>
          </cell>
          <cell r="DP324" t="b">
            <v>0</v>
          </cell>
          <cell r="DQ324" t="b">
            <v>0</v>
          </cell>
          <cell r="DR324">
            <v>0</v>
          </cell>
          <cell r="DS324">
            <v>0</v>
          </cell>
          <cell r="DT324">
            <v>0</v>
          </cell>
          <cell r="DU324">
            <v>0</v>
          </cell>
          <cell r="DV324">
            <v>0</v>
          </cell>
          <cell r="DW324">
            <v>0</v>
          </cell>
          <cell r="DX324">
            <v>0</v>
          </cell>
          <cell r="DY324">
            <v>0</v>
          </cell>
          <cell r="DZ324">
            <v>0</v>
          </cell>
          <cell r="EA324">
            <v>0</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v>
          </cell>
          <cell r="EQ324">
            <v>0</v>
          </cell>
          <cell r="ER324">
            <v>0</v>
          </cell>
          <cell r="ES324" t="b">
            <v>0</v>
          </cell>
          <cell r="ET324">
            <v>0</v>
          </cell>
          <cell r="EU324">
            <v>0</v>
          </cell>
          <cell r="EV324">
            <v>0</v>
          </cell>
        </row>
        <row r="325">
          <cell r="A325">
            <v>34</v>
          </cell>
          <cell r="B325" t="str">
            <v>1780603020031</v>
          </cell>
          <cell r="C325" t="str">
            <v>ESTE</v>
          </cell>
          <cell r="D325" t="str">
            <v>POP-CONTA LIVIU</v>
          </cell>
          <cell r="E325" t="str">
            <v>POP-CONTA</v>
          </cell>
          <cell r="F325" t="str">
            <v>LIVIU</v>
          </cell>
          <cell r="G325" t="str">
            <v>referent</v>
          </cell>
          <cell r="H325">
            <v>0</v>
          </cell>
          <cell r="I325">
            <v>2547000</v>
          </cell>
          <cell r="J325">
            <v>2547000</v>
          </cell>
          <cell r="K325">
            <v>2547000</v>
          </cell>
          <cell r="L325">
            <v>0</v>
          </cell>
          <cell r="M325">
            <v>0</v>
          </cell>
          <cell r="N325">
            <v>0</v>
          </cell>
          <cell r="O325">
            <v>0</v>
          </cell>
          <cell r="P325">
            <v>0</v>
          </cell>
          <cell r="Q325">
            <v>144</v>
          </cell>
          <cell r="R325">
            <v>144</v>
          </cell>
          <cell r="S325">
            <v>0</v>
          </cell>
          <cell r="T325">
            <v>0</v>
          </cell>
          <cell r="U325">
            <v>2</v>
          </cell>
          <cell r="V325">
            <v>70750</v>
          </cell>
          <cell r="W325">
            <v>70750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2073194</v>
          </cell>
          <cell r="AM325">
            <v>0</v>
          </cell>
          <cell r="AN325">
            <v>0</v>
          </cell>
          <cell r="AO325" t="b">
            <v>0</v>
          </cell>
          <cell r="AP325">
            <v>0</v>
          </cell>
          <cell r="AQ325">
            <v>0</v>
          </cell>
          <cell r="AR325">
            <v>3500000</v>
          </cell>
          <cell r="AS325">
            <v>0</v>
          </cell>
          <cell r="AT325">
            <v>0</v>
          </cell>
          <cell r="AU325">
            <v>127350</v>
          </cell>
          <cell r="AV325">
            <v>25470</v>
          </cell>
          <cell r="AW325">
            <v>8190944</v>
          </cell>
          <cell r="AX325">
            <v>573366</v>
          </cell>
          <cell r="AY325">
            <v>0</v>
          </cell>
          <cell r="AZ325">
            <v>138900</v>
          </cell>
          <cell r="BA325">
            <v>7325858</v>
          </cell>
          <cell r="BB325">
            <v>926000</v>
          </cell>
          <cell r="BC325">
            <v>1</v>
          </cell>
          <cell r="BD325">
            <v>0</v>
          </cell>
          <cell r="BE325">
            <v>926000</v>
          </cell>
          <cell r="BF325">
            <v>6399858</v>
          </cell>
          <cell r="BG325">
            <v>1780883</v>
          </cell>
          <cell r="BH325">
            <v>5683875</v>
          </cell>
          <cell r="BI325">
            <v>0</v>
          </cell>
          <cell r="BJ325">
            <v>0</v>
          </cell>
          <cell r="BK325">
            <v>263877</v>
          </cell>
          <cell r="BL325">
            <v>0</v>
          </cell>
          <cell r="BM325">
            <v>5394528</v>
          </cell>
          <cell r="BN325" t="b">
            <v>1</v>
          </cell>
          <cell r="BO325">
            <v>25470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F325">
            <v>0</v>
          </cell>
          <cell r="CG325">
            <v>0</v>
          </cell>
          <cell r="CH325" t="str">
            <v>DECEMBRIE</v>
          </cell>
          <cell r="CI325" t="str">
            <v>IA</v>
          </cell>
          <cell r="CJ325">
            <v>0</v>
          </cell>
          <cell r="CK325" t="b">
            <v>0</v>
          </cell>
          <cell r="CL325">
            <v>0</v>
          </cell>
          <cell r="CM325">
            <v>0</v>
          </cell>
          <cell r="CN325">
            <v>0</v>
          </cell>
          <cell r="CO325">
            <v>0</v>
          </cell>
          <cell r="CP325" t="str">
            <v>N</v>
          </cell>
          <cell r="CQ325" t="str">
            <v>N</v>
          </cell>
          <cell r="CR325" t="b">
            <v>0</v>
          </cell>
          <cell r="CS325">
            <v>0</v>
          </cell>
          <cell r="CT325">
            <v>0</v>
          </cell>
          <cell r="CU325">
            <v>0</v>
          </cell>
          <cell r="CV325">
            <v>0</v>
          </cell>
          <cell r="CW325">
            <v>0</v>
          </cell>
          <cell r="CX325">
            <v>0</v>
          </cell>
          <cell r="CY325">
            <v>0</v>
          </cell>
          <cell r="CZ325">
            <v>0</v>
          </cell>
          <cell r="DA325">
            <v>0</v>
          </cell>
          <cell r="DB325">
            <v>0</v>
          </cell>
          <cell r="DC325">
            <v>0</v>
          </cell>
          <cell r="DD325">
            <v>0</v>
          </cell>
          <cell r="DE325">
            <v>0</v>
          </cell>
          <cell r="DF325">
            <v>0</v>
          </cell>
          <cell r="DG325">
            <v>0</v>
          </cell>
          <cell r="DH325">
            <v>0</v>
          </cell>
          <cell r="DI325">
            <v>0</v>
          </cell>
          <cell r="DJ325">
            <v>0</v>
          </cell>
          <cell r="DK325">
            <v>0</v>
          </cell>
          <cell r="DL325">
            <v>0</v>
          </cell>
          <cell r="DM325">
            <v>0</v>
          </cell>
          <cell r="DN325" t="b">
            <v>0</v>
          </cell>
          <cell r="DO325" t="b">
            <v>0</v>
          </cell>
          <cell r="DP325" t="b">
            <v>0</v>
          </cell>
          <cell r="DQ325" t="b">
            <v>0</v>
          </cell>
          <cell r="DR325">
            <v>0</v>
          </cell>
          <cell r="DS325">
            <v>0</v>
          </cell>
          <cell r="DT325">
            <v>0</v>
          </cell>
          <cell r="DU325">
            <v>0</v>
          </cell>
          <cell r="DV325">
            <v>0</v>
          </cell>
          <cell r="DW325">
            <v>0</v>
          </cell>
          <cell r="DX325">
            <v>0</v>
          </cell>
          <cell r="DY325">
            <v>0</v>
          </cell>
          <cell r="DZ325">
            <v>0</v>
          </cell>
          <cell r="EA325">
            <v>0</v>
          </cell>
          <cell r="EB325">
            <v>0</v>
          </cell>
          <cell r="EC325">
            <v>0</v>
          </cell>
          <cell r="ED325">
            <v>0</v>
          </cell>
          <cell r="EE325">
            <v>0</v>
          </cell>
          <cell r="EF325">
            <v>0</v>
          </cell>
          <cell r="EG325">
            <v>0</v>
          </cell>
          <cell r="EH325">
            <v>0</v>
          </cell>
          <cell r="EI325">
            <v>0</v>
          </cell>
          <cell r="EJ325">
            <v>0</v>
          </cell>
          <cell r="EK325">
            <v>0</v>
          </cell>
          <cell r="EL325">
            <v>0</v>
          </cell>
          <cell r="EM325">
            <v>0</v>
          </cell>
          <cell r="EN325">
            <v>0</v>
          </cell>
          <cell r="EO325">
            <v>0</v>
          </cell>
          <cell r="EP325">
            <v>0</v>
          </cell>
          <cell r="EQ325">
            <v>0</v>
          </cell>
          <cell r="ER325">
            <v>0</v>
          </cell>
          <cell r="ES325" t="b">
            <v>0</v>
          </cell>
          <cell r="ET325">
            <v>0</v>
          </cell>
          <cell r="EU325">
            <v>0</v>
          </cell>
          <cell r="EV325">
            <v>0</v>
          </cell>
        </row>
        <row r="326">
          <cell r="A326">
            <v>31</v>
          </cell>
          <cell r="B326" t="str">
            <v>2671120020034</v>
          </cell>
          <cell r="C326" t="str">
            <v>ESTE</v>
          </cell>
          <cell r="D326" t="str">
            <v>MARTIN ADRIANA</v>
          </cell>
          <cell r="E326" t="str">
            <v>MARTIN</v>
          </cell>
          <cell r="F326" t="str">
            <v>ADRIANA</v>
          </cell>
          <cell r="G326" t="str">
            <v>referent</v>
          </cell>
          <cell r="H326">
            <v>0</v>
          </cell>
          <cell r="I326">
            <v>2547000</v>
          </cell>
          <cell r="J326">
            <v>2547000</v>
          </cell>
          <cell r="K326">
            <v>1132000</v>
          </cell>
          <cell r="L326">
            <v>0</v>
          </cell>
          <cell r="M326">
            <v>0</v>
          </cell>
          <cell r="N326">
            <v>0</v>
          </cell>
          <cell r="O326">
            <v>0</v>
          </cell>
          <cell r="P326">
            <v>0</v>
          </cell>
          <cell r="Q326">
            <v>144</v>
          </cell>
          <cell r="R326">
            <v>64</v>
          </cell>
          <cell r="S326">
            <v>0</v>
          </cell>
          <cell r="T326">
            <v>0</v>
          </cell>
          <cell r="U326">
            <v>0</v>
          </cell>
          <cell r="V326">
            <v>0</v>
          </cell>
          <cell r="W326">
            <v>0</v>
          </cell>
          <cell r="X326">
            <v>0</v>
          </cell>
          <cell r="Y326">
            <v>0</v>
          </cell>
          <cell r="Z326">
            <v>15</v>
          </cell>
          <cell r="AA326">
            <v>169800</v>
          </cell>
          <cell r="AB326">
            <v>382050</v>
          </cell>
          <cell r="AC326">
            <v>10</v>
          </cell>
          <cell r="AD326">
            <v>113200</v>
          </cell>
          <cell r="AE326">
            <v>254700</v>
          </cell>
          <cell r="AF326">
            <v>0</v>
          </cell>
          <cell r="AG326">
            <v>0</v>
          </cell>
          <cell r="AH326">
            <v>0</v>
          </cell>
          <cell r="AI326">
            <v>80</v>
          </cell>
          <cell r="AJ326">
            <v>1627250</v>
          </cell>
          <cell r="AK326">
            <v>0</v>
          </cell>
          <cell r="AL326">
            <v>1976868</v>
          </cell>
          <cell r="AM326">
            <v>0</v>
          </cell>
          <cell r="AN326">
            <v>0</v>
          </cell>
          <cell r="AO326" t="b">
            <v>0</v>
          </cell>
          <cell r="AP326">
            <v>0</v>
          </cell>
          <cell r="AQ326">
            <v>0</v>
          </cell>
          <cell r="AR326">
            <v>3500000</v>
          </cell>
          <cell r="AS326">
            <v>0</v>
          </cell>
          <cell r="AT326">
            <v>0</v>
          </cell>
          <cell r="AU326">
            <v>159188</v>
          </cell>
          <cell r="AV326">
            <v>25470</v>
          </cell>
          <cell r="AW326">
            <v>8519118</v>
          </cell>
          <cell r="AX326">
            <v>596338</v>
          </cell>
          <cell r="AY326">
            <v>0</v>
          </cell>
          <cell r="AZ326">
            <v>138900</v>
          </cell>
          <cell r="BA326">
            <v>7599222</v>
          </cell>
          <cell r="BB326">
            <v>926000</v>
          </cell>
          <cell r="BC326">
            <v>1.35</v>
          </cell>
          <cell r="BD326">
            <v>324100</v>
          </cell>
          <cell r="BE326">
            <v>1250100</v>
          </cell>
          <cell r="BF326">
            <v>6349122</v>
          </cell>
          <cell r="BG326">
            <v>1760589</v>
          </cell>
          <cell r="BH326">
            <v>5977533</v>
          </cell>
          <cell r="BI326">
            <v>0</v>
          </cell>
          <cell r="BJ326">
            <v>0</v>
          </cell>
          <cell r="BK326">
            <v>0</v>
          </cell>
          <cell r="BL326">
            <v>0</v>
          </cell>
          <cell r="BM326">
            <v>5952063</v>
          </cell>
          <cell r="BN326" t="b">
            <v>1</v>
          </cell>
          <cell r="BO326">
            <v>25470</v>
          </cell>
          <cell r="BP326">
            <v>0</v>
          </cell>
          <cell r="BQ326">
            <v>0</v>
          </cell>
          <cell r="BR326">
            <v>0</v>
          </cell>
          <cell r="BS326">
            <v>0</v>
          </cell>
          <cell r="BT326">
            <v>0</v>
          </cell>
          <cell r="BU326">
            <v>0</v>
          </cell>
          <cell r="BV326">
            <v>0</v>
          </cell>
          <cell r="BW326">
            <v>0</v>
          </cell>
          <cell r="BX326">
            <v>0</v>
          </cell>
          <cell r="BY326">
            <v>0</v>
          </cell>
          <cell r="BZ326">
            <v>0</v>
          </cell>
          <cell r="CA326">
            <v>0</v>
          </cell>
          <cell r="CB326">
            <v>0</v>
          </cell>
          <cell r="CC326">
            <v>0</v>
          </cell>
          <cell r="CD326">
            <v>0</v>
          </cell>
          <cell r="CF326">
            <v>0</v>
          </cell>
          <cell r="CG326">
            <v>0</v>
          </cell>
          <cell r="CH326" t="str">
            <v>DECEMBRIE</v>
          </cell>
          <cell r="CI326" t="str">
            <v>IA</v>
          </cell>
          <cell r="CJ326">
            <v>0</v>
          </cell>
          <cell r="CK326" t="b">
            <v>0</v>
          </cell>
          <cell r="CL326">
            <v>0</v>
          </cell>
          <cell r="CM326">
            <v>0</v>
          </cell>
          <cell r="CN326">
            <v>0</v>
          </cell>
          <cell r="CO326">
            <v>0</v>
          </cell>
          <cell r="CP326" t="str">
            <v>N</v>
          </cell>
          <cell r="CQ326" t="str">
            <v>N</v>
          </cell>
          <cell r="CR326" t="b">
            <v>0</v>
          </cell>
          <cell r="CS326">
            <v>0</v>
          </cell>
          <cell r="CT326">
            <v>0</v>
          </cell>
          <cell r="CU326">
            <v>0</v>
          </cell>
          <cell r="CV326">
            <v>0</v>
          </cell>
          <cell r="CW326">
            <v>0</v>
          </cell>
          <cell r="CX326">
            <v>0</v>
          </cell>
          <cell r="CY326">
            <v>0</v>
          </cell>
          <cell r="CZ326">
            <v>0</v>
          </cell>
          <cell r="DA326">
            <v>0</v>
          </cell>
          <cell r="DB326">
            <v>0</v>
          </cell>
          <cell r="DC326">
            <v>0</v>
          </cell>
          <cell r="DD326">
            <v>0</v>
          </cell>
          <cell r="DE326">
            <v>0</v>
          </cell>
          <cell r="DF326">
            <v>0</v>
          </cell>
          <cell r="DG326">
            <v>0</v>
          </cell>
          <cell r="DH326">
            <v>0</v>
          </cell>
          <cell r="DI326">
            <v>0</v>
          </cell>
          <cell r="DJ326">
            <v>0</v>
          </cell>
          <cell r="DK326">
            <v>0</v>
          </cell>
          <cell r="DL326">
            <v>0</v>
          </cell>
          <cell r="DM326">
            <v>0</v>
          </cell>
          <cell r="DN326" t="b">
            <v>0</v>
          </cell>
          <cell r="DO326" t="b">
            <v>0</v>
          </cell>
          <cell r="DP326" t="b">
            <v>0</v>
          </cell>
          <cell r="DQ326" t="b">
            <v>0</v>
          </cell>
          <cell r="DR326">
            <v>0</v>
          </cell>
          <cell r="DS326">
            <v>0</v>
          </cell>
          <cell r="DT326">
            <v>0</v>
          </cell>
          <cell r="DU326">
            <v>0</v>
          </cell>
          <cell r="DV326">
            <v>0</v>
          </cell>
          <cell r="DW326">
            <v>0</v>
          </cell>
          <cell r="DX326">
            <v>0</v>
          </cell>
          <cell r="DY326">
            <v>0</v>
          </cell>
          <cell r="DZ326">
            <v>0</v>
          </cell>
          <cell r="EA326">
            <v>0</v>
          </cell>
          <cell r="EB326">
            <v>0</v>
          </cell>
          <cell r="EC326">
            <v>0</v>
          </cell>
          <cell r="ED326">
            <v>0</v>
          </cell>
          <cell r="EE326">
            <v>0</v>
          </cell>
          <cell r="EF326">
            <v>0</v>
          </cell>
          <cell r="EG326">
            <v>0</v>
          </cell>
          <cell r="EH326">
            <v>0</v>
          </cell>
          <cell r="EI326">
            <v>0</v>
          </cell>
          <cell r="EJ326">
            <v>0</v>
          </cell>
          <cell r="EK326">
            <v>0</v>
          </cell>
          <cell r="EL326">
            <v>0</v>
          </cell>
          <cell r="EM326">
            <v>0</v>
          </cell>
          <cell r="EN326">
            <v>0</v>
          </cell>
          <cell r="EO326">
            <v>0</v>
          </cell>
          <cell r="EP326">
            <v>0</v>
          </cell>
          <cell r="EQ326">
            <v>0</v>
          </cell>
          <cell r="ER326">
            <v>0</v>
          </cell>
          <cell r="ES326" t="b">
            <v>0</v>
          </cell>
          <cell r="ET326">
            <v>0</v>
          </cell>
          <cell r="EU326">
            <v>0</v>
          </cell>
          <cell r="EV326">
            <v>0</v>
          </cell>
        </row>
        <row r="327">
          <cell r="A327">
            <v>33</v>
          </cell>
          <cell r="B327" t="str">
            <v>2531102020048</v>
          </cell>
          <cell r="C327" t="str">
            <v>ESTE</v>
          </cell>
          <cell r="D327" t="str">
            <v>NEAMA FLORENTINA-IULIANA</v>
          </cell>
          <cell r="E327" t="str">
            <v>NEAMA</v>
          </cell>
          <cell r="F327" t="str">
            <v>FLORENTINA-IULIANA</v>
          </cell>
          <cell r="G327" t="str">
            <v>referent</v>
          </cell>
          <cell r="H327">
            <v>0</v>
          </cell>
          <cell r="I327">
            <v>2547000</v>
          </cell>
          <cell r="J327">
            <v>2547000</v>
          </cell>
          <cell r="K327">
            <v>2547000</v>
          </cell>
          <cell r="L327">
            <v>0</v>
          </cell>
          <cell r="M327">
            <v>0</v>
          </cell>
          <cell r="N327">
            <v>0</v>
          </cell>
          <cell r="O327">
            <v>0</v>
          </cell>
          <cell r="P327">
            <v>0</v>
          </cell>
          <cell r="Q327">
            <v>144</v>
          </cell>
          <cell r="R327">
            <v>144</v>
          </cell>
          <cell r="S327">
            <v>0</v>
          </cell>
          <cell r="T327">
            <v>0</v>
          </cell>
          <cell r="U327">
            <v>0</v>
          </cell>
          <cell r="V327">
            <v>0</v>
          </cell>
          <cell r="W327">
            <v>0</v>
          </cell>
          <cell r="X327">
            <v>0</v>
          </cell>
          <cell r="Y327">
            <v>0</v>
          </cell>
          <cell r="Z327">
            <v>25</v>
          </cell>
          <cell r="AA327">
            <v>636750</v>
          </cell>
          <cell r="AB327">
            <v>636750</v>
          </cell>
          <cell r="AC327">
            <v>10</v>
          </cell>
          <cell r="AD327">
            <v>254700</v>
          </cell>
          <cell r="AE327">
            <v>254700</v>
          </cell>
          <cell r="AF327">
            <v>0</v>
          </cell>
          <cell r="AG327">
            <v>0</v>
          </cell>
          <cell r="AH327">
            <v>0</v>
          </cell>
          <cell r="AI327">
            <v>0</v>
          </cell>
          <cell r="AJ327">
            <v>0</v>
          </cell>
          <cell r="AK327">
            <v>0</v>
          </cell>
          <cell r="AL327">
            <v>2150974</v>
          </cell>
          <cell r="AM327">
            <v>0</v>
          </cell>
          <cell r="AN327">
            <v>0</v>
          </cell>
          <cell r="AO327" t="b">
            <v>0</v>
          </cell>
          <cell r="AP327">
            <v>0</v>
          </cell>
          <cell r="AQ327">
            <v>0</v>
          </cell>
          <cell r="AR327">
            <v>3500000</v>
          </cell>
          <cell r="AS327">
            <v>0</v>
          </cell>
          <cell r="AT327">
            <v>0</v>
          </cell>
          <cell r="AU327">
            <v>171922</v>
          </cell>
          <cell r="AV327">
            <v>25470</v>
          </cell>
          <cell r="AW327">
            <v>9089424</v>
          </cell>
          <cell r="AX327">
            <v>636260</v>
          </cell>
          <cell r="AY327">
            <v>0</v>
          </cell>
          <cell r="AZ327">
            <v>138900</v>
          </cell>
          <cell r="BA327">
            <v>8116872</v>
          </cell>
          <cell r="BB327">
            <v>926000</v>
          </cell>
          <cell r="BC327">
            <v>1</v>
          </cell>
          <cell r="BD327">
            <v>0</v>
          </cell>
          <cell r="BE327">
            <v>926000</v>
          </cell>
          <cell r="BF327">
            <v>7190872</v>
          </cell>
          <cell r="BG327">
            <v>2097289</v>
          </cell>
          <cell r="BH327">
            <v>6158483</v>
          </cell>
          <cell r="BI327">
            <v>0</v>
          </cell>
          <cell r="BJ327">
            <v>0</v>
          </cell>
          <cell r="BK327">
            <v>0</v>
          </cell>
          <cell r="BL327">
            <v>0</v>
          </cell>
          <cell r="BM327">
            <v>6133013</v>
          </cell>
          <cell r="BN327" t="b">
            <v>1</v>
          </cell>
          <cell r="BO327">
            <v>25470</v>
          </cell>
          <cell r="BP327">
            <v>0</v>
          </cell>
          <cell r="BQ327">
            <v>0</v>
          </cell>
          <cell r="BR327">
            <v>0</v>
          </cell>
          <cell r="BS327">
            <v>0</v>
          </cell>
          <cell r="BT327">
            <v>0</v>
          </cell>
          <cell r="BU327">
            <v>0</v>
          </cell>
          <cell r="BV327">
            <v>0</v>
          </cell>
          <cell r="BW327">
            <v>0</v>
          </cell>
          <cell r="BX327">
            <v>0</v>
          </cell>
          <cell r="BY327">
            <v>0</v>
          </cell>
          <cell r="BZ327">
            <v>0</v>
          </cell>
          <cell r="CA327">
            <v>0</v>
          </cell>
          <cell r="CB327">
            <v>0</v>
          </cell>
          <cell r="CC327">
            <v>0</v>
          </cell>
          <cell r="CD327">
            <v>0</v>
          </cell>
          <cell r="CF327">
            <v>0</v>
          </cell>
          <cell r="CG327">
            <v>0</v>
          </cell>
          <cell r="CH327" t="str">
            <v>DECEMBRIE</v>
          </cell>
          <cell r="CI327" t="str">
            <v>IA</v>
          </cell>
          <cell r="CJ327">
            <v>0</v>
          </cell>
          <cell r="CK327" t="b">
            <v>0</v>
          </cell>
          <cell r="CL327">
            <v>0</v>
          </cell>
          <cell r="CM327">
            <v>0</v>
          </cell>
          <cell r="CN327">
            <v>0</v>
          </cell>
          <cell r="CO327">
            <v>0</v>
          </cell>
          <cell r="CP327" t="str">
            <v>N</v>
          </cell>
          <cell r="CQ327" t="str">
            <v>N</v>
          </cell>
          <cell r="CR327" t="b">
            <v>0</v>
          </cell>
          <cell r="CS327">
            <v>0</v>
          </cell>
          <cell r="CT327">
            <v>0</v>
          </cell>
          <cell r="CU327">
            <v>0</v>
          </cell>
          <cell r="CV327">
            <v>0</v>
          </cell>
          <cell r="CW327">
            <v>0</v>
          </cell>
          <cell r="CX327">
            <v>0</v>
          </cell>
          <cell r="CY327">
            <v>0</v>
          </cell>
          <cell r="CZ327">
            <v>0</v>
          </cell>
          <cell r="DA327">
            <v>0</v>
          </cell>
          <cell r="DB327">
            <v>0</v>
          </cell>
          <cell r="DC327">
            <v>0</v>
          </cell>
          <cell r="DD327">
            <v>0</v>
          </cell>
          <cell r="DE327">
            <v>0</v>
          </cell>
          <cell r="DF327">
            <v>0</v>
          </cell>
          <cell r="DG327">
            <v>0</v>
          </cell>
          <cell r="DH327">
            <v>0</v>
          </cell>
          <cell r="DI327">
            <v>0</v>
          </cell>
          <cell r="DJ327">
            <v>0</v>
          </cell>
          <cell r="DK327">
            <v>0</v>
          </cell>
          <cell r="DL327">
            <v>0</v>
          </cell>
          <cell r="DM327">
            <v>0</v>
          </cell>
          <cell r="DN327" t="b">
            <v>0</v>
          </cell>
          <cell r="DO327" t="b">
            <v>0</v>
          </cell>
          <cell r="DP327" t="b">
            <v>0</v>
          </cell>
          <cell r="DQ327" t="b">
            <v>0</v>
          </cell>
          <cell r="DR327">
            <v>0</v>
          </cell>
          <cell r="DS327">
            <v>0</v>
          </cell>
          <cell r="DT327">
            <v>0</v>
          </cell>
          <cell r="DU327">
            <v>0</v>
          </cell>
          <cell r="DV327">
            <v>0</v>
          </cell>
          <cell r="DW327">
            <v>0</v>
          </cell>
          <cell r="DX327">
            <v>0</v>
          </cell>
          <cell r="DY327">
            <v>0</v>
          </cell>
          <cell r="DZ327">
            <v>0</v>
          </cell>
          <cell r="EA327">
            <v>0</v>
          </cell>
          <cell r="EB327">
            <v>0</v>
          </cell>
          <cell r="EC327">
            <v>0</v>
          </cell>
          <cell r="ED327">
            <v>0</v>
          </cell>
          <cell r="EE327">
            <v>0</v>
          </cell>
          <cell r="EF327">
            <v>0</v>
          </cell>
          <cell r="EG327">
            <v>0</v>
          </cell>
          <cell r="EH327">
            <v>0</v>
          </cell>
          <cell r="EI327">
            <v>0</v>
          </cell>
          <cell r="EJ327">
            <v>0</v>
          </cell>
          <cell r="EK327">
            <v>0</v>
          </cell>
          <cell r="EL327">
            <v>0</v>
          </cell>
          <cell r="EM327">
            <v>0</v>
          </cell>
          <cell r="EN327">
            <v>0</v>
          </cell>
          <cell r="EO327">
            <v>0</v>
          </cell>
          <cell r="EP327">
            <v>0</v>
          </cell>
          <cell r="EQ327">
            <v>0</v>
          </cell>
          <cell r="ER327">
            <v>0</v>
          </cell>
          <cell r="ES327" t="b">
            <v>0</v>
          </cell>
          <cell r="ET327">
            <v>0</v>
          </cell>
          <cell r="EU327">
            <v>0</v>
          </cell>
          <cell r="EV327">
            <v>0</v>
          </cell>
        </row>
        <row r="328">
          <cell r="A328">
            <v>29</v>
          </cell>
          <cell r="B328" t="str">
            <v>2710207022626</v>
          </cell>
          <cell r="C328" t="str">
            <v>ESTE</v>
          </cell>
          <cell r="D328" t="str">
            <v>IZVINIANTU ALINA-RODICA</v>
          </cell>
          <cell r="E328" t="str">
            <v>IZVINIANTU</v>
          </cell>
          <cell r="F328" t="str">
            <v>ALINA-RODICA</v>
          </cell>
          <cell r="G328" t="str">
            <v>referent</v>
          </cell>
          <cell r="H328">
            <v>0</v>
          </cell>
          <cell r="I328">
            <v>2547000</v>
          </cell>
          <cell r="J328">
            <v>2547000</v>
          </cell>
          <cell r="K328">
            <v>2547000</v>
          </cell>
          <cell r="L328">
            <v>0</v>
          </cell>
          <cell r="M328">
            <v>0</v>
          </cell>
          <cell r="N328">
            <v>0</v>
          </cell>
          <cell r="O328">
            <v>0</v>
          </cell>
          <cell r="P328">
            <v>0</v>
          </cell>
          <cell r="Q328">
            <v>144</v>
          </cell>
          <cell r="R328">
            <v>144</v>
          </cell>
          <cell r="S328">
            <v>0</v>
          </cell>
          <cell r="T328">
            <v>0</v>
          </cell>
          <cell r="U328">
            <v>3</v>
          </cell>
          <cell r="V328">
            <v>106125</v>
          </cell>
          <cell r="W328">
            <v>106125</v>
          </cell>
          <cell r="X328">
            <v>0</v>
          </cell>
          <cell r="Y328">
            <v>0</v>
          </cell>
          <cell r="Z328">
            <v>15</v>
          </cell>
          <cell r="AA328">
            <v>382050</v>
          </cell>
          <cell r="AB328">
            <v>382050</v>
          </cell>
          <cell r="AC328">
            <v>10</v>
          </cell>
          <cell r="AD328">
            <v>254700</v>
          </cell>
          <cell r="AE328">
            <v>254700</v>
          </cell>
          <cell r="AF328">
            <v>0</v>
          </cell>
          <cell r="AG328">
            <v>0</v>
          </cell>
          <cell r="AH328">
            <v>0</v>
          </cell>
          <cell r="AI328">
            <v>0</v>
          </cell>
          <cell r="AJ328">
            <v>0</v>
          </cell>
          <cell r="AK328">
            <v>0</v>
          </cell>
          <cell r="AL328">
            <v>2150974</v>
          </cell>
          <cell r="AM328">
            <v>0</v>
          </cell>
          <cell r="AN328">
            <v>0</v>
          </cell>
          <cell r="AO328" t="b">
            <v>0</v>
          </cell>
          <cell r="AP328">
            <v>0</v>
          </cell>
          <cell r="AQ328">
            <v>0</v>
          </cell>
          <cell r="AR328">
            <v>3500000</v>
          </cell>
          <cell r="AS328">
            <v>0</v>
          </cell>
          <cell r="AT328">
            <v>0</v>
          </cell>
          <cell r="AU328">
            <v>159188</v>
          </cell>
          <cell r="AV328">
            <v>25470</v>
          </cell>
          <cell r="AW328">
            <v>8940849</v>
          </cell>
          <cell r="AX328">
            <v>625859</v>
          </cell>
          <cell r="AY328">
            <v>0</v>
          </cell>
          <cell r="AZ328">
            <v>138900</v>
          </cell>
          <cell r="BA328">
            <v>7991432</v>
          </cell>
          <cell r="BB328">
            <v>926000</v>
          </cell>
          <cell r="BC328">
            <v>1</v>
          </cell>
          <cell r="BD328">
            <v>0</v>
          </cell>
          <cell r="BE328">
            <v>926000</v>
          </cell>
          <cell r="BF328">
            <v>7065432</v>
          </cell>
          <cell r="BG328">
            <v>2047113</v>
          </cell>
          <cell r="BH328">
            <v>6083219</v>
          </cell>
          <cell r="BI328">
            <v>0</v>
          </cell>
          <cell r="BJ328">
            <v>0</v>
          </cell>
          <cell r="BK328">
            <v>0</v>
          </cell>
          <cell r="BL328">
            <v>0</v>
          </cell>
          <cell r="BM328">
            <v>6057749</v>
          </cell>
          <cell r="BN328" t="b">
            <v>1</v>
          </cell>
          <cell r="BO328">
            <v>25470</v>
          </cell>
          <cell r="BP328">
            <v>0</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D328">
            <v>0</v>
          </cell>
          <cell r="CF328">
            <v>0</v>
          </cell>
          <cell r="CG328">
            <v>0</v>
          </cell>
          <cell r="CH328" t="str">
            <v>DECEMBRIE</v>
          </cell>
          <cell r="CI328" t="str">
            <v>IA</v>
          </cell>
          <cell r="CJ328">
            <v>0</v>
          </cell>
          <cell r="CK328" t="b">
            <v>0</v>
          </cell>
          <cell r="CL328">
            <v>0</v>
          </cell>
          <cell r="CM328">
            <v>0</v>
          </cell>
          <cell r="CN328">
            <v>0</v>
          </cell>
          <cell r="CO328">
            <v>0</v>
          </cell>
          <cell r="CP328" t="str">
            <v>N</v>
          </cell>
          <cell r="CQ328" t="str">
            <v>N</v>
          </cell>
          <cell r="CR328" t="b">
            <v>0</v>
          </cell>
          <cell r="CS328">
            <v>0</v>
          </cell>
          <cell r="CT328">
            <v>0</v>
          </cell>
          <cell r="CU328">
            <v>0</v>
          </cell>
          <cell r="CV328">
            <v>0</v>
          </cell>
          <cell r="CW328">
            <v>0</v>
          </cell>
          <cell r="CX328">
            <v>0</v>
          </cell>
          <cell r="CY328">
            <v>0</v>
          </cell>
          <cell r="CZ328">
            <v>0</v>
          </cell>
          <cell r="DA328">
            <v>0</v>
          </cell>
          <cell r="DB328">
            <v>0</v>
          </cell>
          <cell r="DC328">
            <v>0</v>
          </cell>
          <cell r="DD328">
            <v>0</v>
          </cell>
          <cell r="DE328">
            <v>0</v>
          </cell>
          <cell r="DF328">
            <v>0</v>
          </cell>
          <cell r="DG328">
            <v>0</v>
          </cell>
          <cell r="DH328">
            <v>0</v>
          </cell>
          <cell r="DI328">
            <v>0</v>
          </cell>
          <cell r="DJ328">
            <v>0</v>
          </cell>
          <cell r="DK328">
            <v>0</v>
          </cell>
          <cell r="DL328">
            <v>0</v>
          </cell>
          <cell r="DM328">
            <v>0</v>
          </cell>
          <cell r="DN328" t="b">
            <v>0</v>
          </cell>
          <cell r="DO328" t="b">
            <v>0</v>
          </cell>
          <cell r="DP328" t="b">
            <v>0</v>
          </cell>
          <cell r="DQ328" t="b">
            <v>0</v>
          </cell>
          <cell r="DR328">
            <v>0</v>
          </cell>
          <cell r="DS328">
            <v>0</v>
          </cell>
          <cell r="DT328">
            <v>0</v>
          </cell>
          <cell r="DU328">
            <v>0</v>
          </cell>
          <cell r="DV328">
            <v>0</v>
          </cell>
          <cell r="DW328">
            <v>0</v>
          </cell>
          <cell r="DX328">
            <v>0</v>
          </cell>
          <cell r="DY328">
            <v>0</v>
          </cell>
          <cell r="DZ328">
            <v>0</v>
          </cell>
          <cell r="EA328">
            <v>0</v>
          </cell>
          <cell r="EB328">
            <v>0</v>
          </cell>
          <cell r="EC328">
            <v>0</v>
          </cell>
          <cell r="ED328">
            <v>0</v>
          </cell>
          <cell r="EE328">
            <v>0</v>
          </cell>
          <cell r="EF328">
            <v>0</v>
          </cell>
          <cell r="EG328">
            <v>0</v>
          </cell>
          <cell r="EH328">
            <v>0</v>
          </cell>
          <cell r="EI328">
            <v>0</v>
          </cell>
          <cell r="EJ328">
            <v>0</v>
          </cell>
          <cell r="EK328">
            <v>0</v>
          </cell>
          <cell r="EL328">
            <v>0</v>
          </cell>
          <cell r="EM328">
            <v>0</v>
          </cell>
          <cell r="EN328">
            <v>0</v>
          </cell>
          <cell r="EO328">
            <v>0</v>
          </cell>
          <cell r="EP328">
            <v>0</v>
          </cell>
          <cell r="EQ328">
            <v>0</v>
          </cell>
          <cell r="ER328">
            <v>0</v>
          </cell>
          <cell r="ES328" t="b">
            <v>0</v>
          </cell>
          <cell r="ET328">
            <v>0</v>
          </cell>
          <cell r="EU328">
            <v>0</v>
          </cell>
          <cell r="EV328">
            <v>0</v>
          </cell>
        </row>
        <row r="329">
          <cell r="A329">
            <v>25</v>
          </cell>
          <cell r="B329" t="str">
            <v>1520718020024</v>
          </cell>
          <cell r="C329" t="str">
            <v>ESTE</v>
          </cell>
          <cell r="D329" t="str">
            <v>CRISAN LUCIAN</v>
          </cell>
          <cell r="E329" t="str">
            <v>CRISAN</v>
          </cell>
          <cell r="F329" t="str">
            <v>LUCIAN</v>
          </cell>
          <cell r="G329" t="str">
            <v>referent</v>
          </cell>
          <cell r="H329">
            <v>0</v>
          </cell>
          <cell r="I329">
            <v>3905000</v>
          </cell>
          <cell r="J329">
            <v>3905000</v>
          </cell>
          <cell r="K329">
            <v>3905000</v>
          </cell>
          <cell r="L329">
            <v>0</v>
          </cell>
          <cell r="M329">
            <v>0</v>
          </cell>
          <cell r="N329">
            <v>0</v>
          </cell>
          <cell r="O329">
            <v>0</v>
          </cell>
          <cell r="P329">
            <v>0</v>
          </cell>
          <cell r="Q329">
            <v>144</v>
          </cell>
          <cell r="R329">
            <v>144</v>
          </cell>
          <cell r="S329">
            <v>0</v>
          </cell>
          <cell r="T329">
            <v>0</v>
          </cell>
          <cell r="U329">
            <v>0</v>
          </cell>
          <cell r="V329">
            <v>0</v>
          </cell>
          <cell r="W329">
            <v>0</v>
          </cell>
          <cell r="X329">
            <v>0</v>
          </cell>
          <cell r="Y329">
            <v>0</v>
          </cell>
          <cell r="Z329">
            <v>25</v>
          </cell>
          <cell r="AA329">
            <v>976250</v>
          </cell>
          <cell r="AB329">
            <v>976250</v>
          </cell>
          <cell r="AC329">
            <v>0</v>
          </cell>
          <cell r="AD329">
            <v>0</v>
          </cell>
          <cell r="AE329">
            <v>0</v>
          </cell>
          <cell r="AF329">
            <v>15</v>
          </cell>
          <cell r="AG329">
            <v>585750</v>
          </cell>
          <cell r="AH329">
            <v>585750</v>
          </cell>
          <cell r="AI329">
            <v>0</v>
          </cell>
          <cell r="AJ329">
            <v>0</v>
          </cell>
          <cell r="AK329">
            <v>0</v>
          </cell>
          <cell r="AL329">
            <v>2479865</v>
          </cell>
          <cell r="AM329">
            <v>0</v>
          </cell>
          <cell r="AN329">
            <v>0</v>
          </cell>
          <cell r="AO329" t="b">
            <v>0</v>
          </cell>
          <cell r="AP329">
            <v>0</v>
          </cell>
          <cell r="AQ329">
            <v>0</v>
          </cell>
          <cell r="AR329">
            <v>3500000</v>
          </cell>
          <cell r="AS329">
            <v>0</v>
          </cell>
          <cell r="AT329">
            <v>0</v>
          </cell>
          <cell r="AU329">
            <v>273350</v>
          </cell>
          <cell r="AV329">
            <v>39050</v>
          </cell>
          <cell r="AW329">
            <v>11446865</v>
          </cell>
          <cell r="AX329">
            <v>801281</v>
          </cell>
          <cell r="AY329">
            <v>0</v>
          </cell>
          <cell r="AZ329">
            <v>138900</v>
          </cell>
          <cell r="BA329">
            <v>10194284</v>
          </cell>
          <cell r="BB329">
            <v>926000</v>
          </cell>
          <cell r="BC329">
            <v>1</v>
          </cell>
          <cell r="BD329">
            <v>0</v>
          </cell>
          <cell r="BE329">
            <v>926000</v>
          </cell>
          <cell r="BF329">
            <v>9268284</v>
          </cell>
          <cell r="BG329">
            <v>2928254</v>
          </cell>
          <cell r="BH329">
            <v>7404930</v>
          </cell>
          <cell r="BI329">
            <v>0</v>
          </cell>
          <cell r="BJ329">
            <v>0</v>
          </cell>
          <cell r="BK329">
            <v>346052</v>
          </cell>
          <cell r="BL329">
            <v>0</v>
          </cell>
          <cell r="BM329">
            <v>7019828</v>
          </cell>
          <cell r="BN329" t="b">
            <v>1</v>
          </cell>
          <cell r="BO329">
            <v>39050</v>
          </cell>
          <cell r="BP329">
            <v>0</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D329">
            <v>0</v>
          </cell>
          <cell r="CF329">
            <v>0</v>
          </cell>
          <cell r="CG329">
            <v>0</v>
          </cell>
          <cell r="CH329" t="str">
            <v>DECEMBRIE</v>
          </cell>
          <cell r="CI329" t="str">
            <v>IA</v>
          </cell>
          <cell r="CJ329">
            <v>0</v>
          </cell>
          <cell r="CK329" t="b">
            <v>0</v>
          </cell>
          <cell r="CL329">
            <v>0</v>
          </cell>
          <cell r="CM329">
            <v>0</v>
          </cell>
          <cell r="CN329">
            <v>0</v>
          </cell>
          <cell r="CO329">
            <v>0</v>
          </cell>
          <cell r="CP329" t="str">
            <v>N</v>
          </cell>
          <cell r="CQ329" t="str">
            <v>N</v>
          </cell>
          <cell r="CR329" t="b">
            <v>0</v>
          </cell>
          <cell r="CS329">
            <v>0</v>
          </cell>
          <cell r="CT329">
            <v>0</v>
          </cell>
          <cell r="CU329">
            <v>0</v>
          </cell>
          <cell r="CV329">
            <v>0</v>
          </cell>
          <cell r="CW329">
            <v>0</v>
          </cell>
          <cell r="CX329">
            <v>0</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t="b">
            <v>0</v>
          </cell>
          <cell r="DO329" t="b">
            <v>0</v>
          </cell>
          <cell r="DP329" t="b">
            <v>0</v>
          </cell>
          <cell r="DQ329" t="b">
            <v>0</v>
          </cell>
          <cell r="DR329">
            <v>0</v>
          </cell>
          <cell r="DS329">
            <v>0</v>
          </cell>
          <cell r="DT329">
            <v>0</v>
          </cell>
          <cell r="DU329">
            <v>0</v>
          </cell>
          <cell r="DV329">
            <v>0</v>
          </cell>
          <cell r="DW329">
            <v>0</v>
          </cell>
          <cell r="DX329">
            <v>0</v>
          </cell>
          <cell r="DY329">
            <v>0</v>
          </cell>
          <cell r="DZ329">
            <v>0</v>
          </cell>
          <cell r="EA329">
            <v>0</v>
          </cell>
          <cell r="EB329">
            <v>0</v>
          </cell>
          <cell r="EC329">
            <v>0</v>
          </cell>
          <cell r="ED329">
            <v>0</v>
          </cell>
          <cell r="EE329">
            <v>0</v>
          </cell>
          <cell r="EF329">
            <v>0</v>
          </cell>
          <cell r="EG329">
            <v>0</v>
          </cell>
          <cell r="EH329">
            <v>0</v>
          </cell>
          <cell r="EI329">
            <v>0</v>
          </cell>
          <cell r="EJ329">
            <v>0</v>
          </cell>
          <cell r="EK329">
            <v>0</v>
          </cell>
          <cell r="EL329">
            <v>0</v>
          </cell>
          <cell r="EM329">
            <v>0</v>
          </cell>
          <cell r="EN329">
            <v>0</v>
          </cell>
          <cell r="EO329">
            <v>0</v>
          </cell>
          <cell r="EP329">
            <v>0</v>
          </cell>
          <cell r="EQ329">
            <v>0</v>
          </cell>
          <cell r="ER329">
            <v>0</v>
          </cell>
          <cell r="ES329" t="b">
            <v>0</v>
          </cell>
          <cell r="ET329">
            <v>8</v>
          </cell>
          <cell r="EU329">
            <v>152</v>
          </cell>
          <cell r="EV329">
            <v>0</v>
          </cell>
        </row>
        <row r="330">
          <cell r="A330">
            <v>35</v>
          </cell>
          <cell r="B330" t="str">
            <v>1541228020061</v>
          </cell>
          <cell r="D330" t="str">
            <v>UNCRUT PETRU-MARIUS</v>
          </cell>
          <cell r="E330" t="str">
            <v>UNCRUT</v>
          </cell>
          <cell r="F330" t="str">
            <v>PETRU-MARIUS</v>
          </cell>
          <cell r="G330" t="str">
            <v>referent</v>
          </cell>
          <cell r="H330">
            <v>0</v>
          </cell>
          <cell r="I330">
            <v>2299333</v>
          </cell>
          <cell r="J330">
            <v>2299333</v>
          </cell>
          <cell r="K330">
            <v>2043852</v>
          </cell>
          <cell r="L330">
            <v>0</v>
          </cell>
          <cell r="M330">
            <v>0</v>
          </cell>
          <cell r="N330">
            <v>0</v>
          </cell>
          <cell r="O330">
            <v>0</v>
          </cell>
          <cell r="P330">
            <v>0</v>
          </cell>
          <cell r="Q330">
            <v>144</v>
          </cell>
          <cell r="R330">
            <v>128</v>
          </cell>
          <cell r="S330">
            <v>0</v>
          </cell>
          <cell r="T330">
            <v>0</v>
          </cell>
          <cell r="U330">
            <v>5</v>
          </cell>
          <cell r="V330">
            <v>159676</v>
          </cell>
          <cell r="W330">
            <v>159676</v>
          </cell>
          <cell r="X330">
            <v>0</v>
          </cell>
          <cell r="Y330">
            <v>0</v>
          </cell>
          <cell r="Z330">
            <v>20</v>
          </cell>
          <cell r="AA330">
            <v>408770</v>
          </cell>
          <cell r="AB330">
            <v>459867</v>
          </cell>
          <cell r="AC330">
            <v>0</v>
          </cell>
          <cell r="AD330">
            <v>0</v>
          </cell>
          <cell r="AE330">
            <v>0</v>
          </cell>
          <cell r="AF330">
            <v>0</v>
          </cell>
          <cell r="AG330">
            <v>0</v>
          </cell>
          <cell r="AH330">
            <v>0</v>
          </cell>
          <cell r="AI330">
            <v>0</v>
          </cell>
          <cell r="AJ330">
            <v>0</v>
          </cell>
          <cell r="AK330">
            <v>0</v>
          </cell>
          <cell r="AL330">
            <v>0</v>
          </cell>
          <cell r="AM330">
            <v>0</v>
          </cell>
          <cell r="AN330">
            <v>0</v>
          </cell>
          <cell r="AO330" t="b">
            <v>0</v>
          </cell>
          <cell r="AP330">
            <v>0</v>
          </cell>
          <cell r="AQ330">
            <v>0</v>
          </cell>
          <cell r="AR330">
            <v>0</v>
          </cell>
          <cell r="AS330">
            <v>0</v>
          </cell>
          <cell r="AT330">
            <v>0</v>
          </cell>
          <cell r="AU330">
            <v>122631</v>
          </cell>
          <cell r="AV330">
            <v>20439</v>
          </cell>
          <cell r="AW330">
            <v>2612298</v>
          </cell>
          <cell r="AX330">
            <v>182861</v>
          </cell>
          <cell r="AY330">
            <v>0</v>
          </cell>
          <cell r="AZ330">
            <v>138900</v>
          </cell>
          <cell r="BA330">
            <v>2147467</v>
          </cell>
          <cell r="BB330">
            <v>926000</v>
          </cell>
          <cell r="BC330">
            <v>1</v>
          </cell>
          <cell r="BD330">
            <v>0</v>
          </cell>
          <cell r="BE330">
            <v>926000</v>
          </cell>
          <cell r="BF330">
            <v>1221467</v>
          </cell>
          <cell r="BG330">
            <v>227887</v>
          </cell>
          <cell r="BH330">
            <v>2058480</v>
          </cell>
          <cell r="BI330">
            <v>0</v>
          </cell>
          <cell r="BJ330">
            <v>0</v>
          </cell>
          <cell r="BK330">
            <v>0</v>
          </cell>
          <cell r="BL330">
            <v>0</v>
          </cell>
          <cell r="BM330">
            <v>2058480</v>
          </cell>
          <cell r="BN330" t="b">
            <v>0</v>
          </cell>
          <cell r="BO330">
            <v>0</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F330">
            <v>0</v>
          </cell>
          <cell r="CG330">
            <v>0</v>
          </cell>
          <cell r="CH330" t="str">
            <v>DECEMBRIE</v>
          </cell>
          <cell r="CJ330">
            <v>0</v>
          </cell>
          <cell r="CK330" t="b">
            <v>0</v>
          </cell>
          <cell r="CL330">
            <v>0</v>
          </cell>
          <cell r="CM330">
            <v>0</v>
          </cell>
          <cell r="CN330">
            <v>0</v>
          </cell>
          <cell r="CO330">
            <v>0</v>
          </cell>
          <cell r="CQ330" t="str">
            <v>D</v>
          </cell>
          <cell r="CR330" t="b">
            <v>0</v>
          </cell>
          <cell r="CS330">
            <v>0</v>
          </cell>
          <cell r="CT330">
            <v>0</v>
          </cell>
          <cell r="CU330">
            <v>0</v>
          </cell>
          <cell r="CV330">
            <v>0</v>
          </cell>
          <cell r="CW330">
            <v>0</v>
          </cell>
          <cell r="CX330">
            <v>0</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t="b">
            <v>0</v>
          </cell>
          <cell r="DO330" t="b">
            <v>0</v>
          </cell>
          <cell r="DP330" t="b">
            <v>0</v>
          </cell>
          <cell r="DQ330" t="b">
            <v>0</v>
          </cell>
          <cell r="DR330">
            <v>0</v>
          </cell>
          <cell r="DS330">
            <v>0</v>
          </cell>
          <cell r="DT330">
            <v>0</v>
          </cell>
          <cell r="EA330">
            <v>0</v>
          </cell>
          <cell r="EB330">
            <v>0</v>
          </cell>
          <cell r="EC330">
            <v>0</v>
          </cell>
          <cell r="EI330">
            <v>0</v>
          </cell>
          <cell r="EJ330">
            <v>0</v>
          </cell>
          <cell r="EK330">
            <v>0</v>
          </cell>
          <cell r="ES330" t="b">
            <v>0</v>
          </cell>
        </row>
        <row r="331">
          <cell r="A331">
            <v>15</v>
          </cell>
          <cell r="B331" t="str">
            <v>2580103020040</v>
          </cell>
          <cell r="C331" t="str">
            <v>ESTE</v>
          </cell>
          <cell r="D331" t="str">
            <v>MURESAN DANA-ELIRIA</v>
          </cell>
          <cell r="E331" t="str">
            <v>MURESAN</v>
          </cell>
          <cell r="F331" t="str">
            <v>DANA-ELIRIA</v>
          </cell>
          <cell r="G331" t="str">
            <v>sef birou</v>
          </cell>
          <cell r="H331">
            <v>0</v>
          </cell>
          <cell r="I331">
            <v>3905000</v>
          </cell>
          <cell r="J331">
            <v>4799896</v>
          </cell>
          <cell r="K331">
            <v>2133287</v>
          </cell>
          <cell r="L331">
            <v>894896</v>
          </cell>
          <cell r="M331">
            <v>397732</v>
          </cell>
          <cell r="N331">
            <v>0</v>
          </cell>
          <cell r="O331">
            <v>0</v>
          </cell>
          <cell r="P331">
            <v>0</v>
          </cell>
          <cell r="Q331">
            <v>144</v>
          </cell>
          <cell r="R331">
            <v>64</v>
          </cell>
          <cell r="S331">
            <v>0</v>
          </cell>
          <cell r="T331">
            <v>0</v>
          </cell>
          <cell r="U331">
            <v>0</v>
          </cell>
          <cell r="V331">
            <v>0</v>
          </cell>
          <cell r="W331">
            <v>0</v>
          </cell>
          <cell r="X331">
            <v>0</v>
          </cell>
          <cell r="Y331">
            <v>0</v>
          </cell>
          <cell r="Z331">
            <v>20</v>
          </cell>
          <cell r="AA331">
            <v>426657</v>
          </cell>
          <cell r="AB331">
            <v>959979</v>
          </cell>
          <cell r="AC331">
            <v>0</v>
          </cell>
          <cell r="AD331">
            <v>0</v>
          </cell>
          <cell r="AE331">
            <v>0</v>
          </cell>
          <cell r="AF331">
            <v>0</v>
          </cell>
          <cell r="AG331">
            <v>0</v>
          </cell>
          <cell r="AH331">
            <v>0</v>
          </cell>
          <cell r="AI331">
            <v>80</v>
          </cell>
          <cell r="AJ331">
            <v>3199931</v>
          </cell>
          <cell r="AK331">
            <v>0</v>
          </cell>
          <cell r="AL331">
            <v>4053693</v>
          </cell>
          <cell r="AM331">
            <v>0</v>
          </cell>
          <cell r="AN331">
            <v>0</v>
          </cell>
          <cell r="AO331" t="b">
            <v>0</v>
          </cell>
          <cell r="AP331">
            <v>0</v>
          </cell>
          <cell r="AQ331">
            <v>0</v>
          </cell>
          <cell r="AR331">
            <v>3500000</v>
          </cell>
          <cell r="AS331">
            <v>0</v>
          </cell>
          <cell r="AT331">
            <v>0</v>
          </cell>
          <cell r="AU331">
            <v>287994</v>
          </cell>
          <cell r="AV331">
            <v>47999</v>
          </cell>
          <cell r="AW331">
            <v>13313568</v>
          </cell>
          <cell r="AX331">
            <v>931950</v>
          </cell>
          <cell r="AY331">
            <v>0</v>
          </cell>
          <cell r="AZ331">
            <v>138900</v>
          </cell>
          <cell r="BA331">
            <v>11906725</v>
          </cell>
          <cell r="BB331">
            <v>926000</v>
          </cell>
          <cell r="BC331">
            <v>1.2</v>
          </cell>
          <cell r="BD331">
            <v>185200</v>
          </cell>
          <cell r="BE331">
            <v>1111200</v>
          </cell>
          <cell r="BF331">
            <v>10795525</v>
          </cell>
          <cell r="BG331">
            <v>3539150</v>
          </cell>
          <cell r="BH331">
            <v>8506475</v>
          </cell>
          <cell r="BI331">
            <v>0</v>
          </cell>
          <cell r="BJ331">
            <v>0</v>
          </cell>
          <cell r="BK331">
            <v>0</v>
          </cell>
          <cell r="BL331">
            <v>0</v>
          </cell>
          <cell r="BM331">
            <v>8467425</v>
          </cell>
          <cell r="BN331" t="b">
            <v>1</v>
          </cell>
          <cell r="BO331">
            <v>39050</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F331">
            <v>0</v>
          </cell>
          <cell r="CG331">
            <v>0</v>
          </cell>
          <cell r="CH331" t="str">
            <v>DECEMBRIE</v>
          </cell>
          <cell r="CI331" t="str">
            <v>IA</v>
          </cell>
          <cell r="CJ331">
            <v>0</v>
          </cell>
          <cell r="CK331" t="b">
            <v>0</v>
          </cell>
          <cell r="CL331">
            <v>0</v>
          </cell>
          <cell r="CM331">
            <v>0</v>
          </cell>
          <cell r="CN331">
            <v>0</v>
          </cell>
          <cell r="CO331">
            <v>0</v>
          </cell>
          <cell r="CP331" t="str">
            <v>N</v>
          </cell>
          <cell r="CQ331" t="str">
            <v>N</v>
          </cell>
          <cell r="CR331" t="b">
            <v>0</v>
          </cell>
          <cell r="CS331">
            <v>0</v>
          </cell>
          <cell r="CT331">
            <v>0</v>
          </cell>
          <cell r="CU331">
            <v>0</v>
          </cell>
          <cell r="CV331">
            <v>0</v>
          </cell>
          <cell r="CW331">
            <v>0</v>
          </cell>
          <cell r="CX331">
            <v>0</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t="b">
            <v>0</v>
          </cell>
          <cell r="DO331" t="b">
            <v>0</v>
          </cell>
          <cell r="DP331" t="b">
            <v>0</v>
          </cell>
          <cell r="DQ331" t="b">
            <v>0</v>
          </cell>
          <cell r="DR331">
            <v>0</v>
          </cell>
          <cell r="DS331">
            <v>0</v>
          </cell>
          <cell r="DT331">
            <v>0</v>
          </cell>
          <cell r="DU331">
            <v>0</v>
          </cell>
          <cell r="DV331">
            <v>0</v>
          </cell>
          <cell r="DW331">
            <v>0</v>
          </cell>
          <cell r="DX331">
            <v>0</v>
          </cell>
          <cell r="DY331">
            <v>0</v>
          </cell>
          <cell r="DZ331">
            <v>0</v>
          </cell>
          <cell r="EA331">
            <v>0</v>
          </cell>
          <cell r="EB331">
            <v>0</v>
          </cell>
          <cell r="EC331">
            <v>0</v>
          </cell>
          <cell r="ED331">
            <v>0</v>
          </cell>
          <cell r="EE331">
            <v>0</v>
          </cell>
          <cell r="EF331">
            <v>0</v>
          </cell>
          <cell r="EG331">
            <v>0</v>
          </cell>
          <cell r="EH331">
            <v>0</v>
          </cell>
          <cell r="EI331">
            <v>0</v>
          </cell>
          <cell r="EJ331">
            <v>0</v>
          </cell>
          <cell r="EK331">
            <v>0</v>
          </cell>
          <cell r="EL331">
            <v>0</v>
          </cell>
          <cell r="EM331">
            <v>0</v>
          </cell>
          <cell r="EN331">
            <v>0</v>
          </cell>
          <cell r="EO331">
            <v>0</v>
          </cell>
          <cell r="EP331">
            <v>0</v>
          </cell>
          <cell r="EQ331">
            <v>0</v>
          </cell>
          <cell r="ER331">
            <v>0</v>
          </cell>
          <cell r="ES331" t="b">
            <v>0</v>
          </cell>
          <cell r="ET331">
            <v>0</v>
          </cell>
          <cell r="EU331">
            <v>0</v>
          </cell>
          <cell r="EV331">
            <v>0</v>
          </cell>
        </row>
        <row r="332">
          <cell r="A332">
            <v>27</v>
          </cell>
          <cell r="B332" t="str">
            <v>2500903020028</v>
          </cell>
          <cell r="C332" t="str">
            <v>ESTE</v>
          </cell>
          <cell r="D332" t="str">
            <v>BOARIU RADMILA-ELITA</v>
          </cell>
          <cell r="E332" t="str">
            <v>BOARIU</v>
          </cell>
          <cell r="F332" t="str">
            <v>RADMILA-ELITA</v>
          </cell>
          <cell r="G332" t="str">
            <v>referent</v>
          </cell>
          <cell r="H332">
            <v>0</v>
          </cell>
          <cell r="I332">
            <v>2547000</v>
          </cell>
          <cell r="J332">
            <v>2547000</v>
          </cell>
          <cell r="K332">
            <v>2547000</v>
          </cell>
          <cell r="L332">
            <v>0</v>
          </cell>
          <cell r="M332">
            <v>0</v>
          </cell>
          <cell r="N332">
            <v>0</v>
          </cell>
          <cell r="O332">
            <v>0</v>
          </cell>
          <cell r="P332">
            <v>0</v>
          </cell>
          <cell r="Q332">
            <v>144</v>
          </cell>
          <cell r="R332">
            <v>144</v>
          </cell>
          <cell r="S332">
            <v>0</v>
          </cell>
          <cell r="T332">
            <v>0</v>
          </cell>
          <cell r="U332">
            <v>0</v>
          </cell>
          <cell r="V332">
            <v>0</v>
          </cell>
          <cell r="W332">
            <v>0</v>
          </cell>
          <cell r="X332">
            <v>0</v>
          </cell>
          <cell r="Y332">
            <v>0</v>
          </cell>
          <cell r="Z332">
            <v>25</v>
          </cell>
          <cell r="AA332">
            <v>636750</v>
          </cell>
          <cell r="AB332">
            <v>636750</v>
          </cell>
          <cell r="AC332">
            <v>0</v>
          </cell>
          <cell r="AD332">
            <v>0</v>
          </cell>
          <cell r="AE332">
            <v>0</v>
          </cell>
          <cell r="AF332">
            <v>0</v>
          </cell>
          <cell r="AG332">
            <v>0</v>
          </cell>
          <cell r="AH332">
            <v>0</v>
          </cell>
          <cell r="AI332">
            <v>0</v>
          </cell>
          <cell r="AJ332">
            <v>0</v>
          </cell>
          <cell r="AK332">
            <v>0</v>
          </cell>
          <cell r="AL332">
            <v>2150974</v>
          </cell>
          <cell r="AM332">
            <v>0</v>
          </cell>
          <cell r="AN332">
            <v>0</v>
          </cell>
          <cell r="AO332" t="b">
            <v>0</v>
          </cell>
          <cell r="AP332">
            <v>0</v>
          </cell>
          <cell r="AQ332">
            <v>0</v>
          </cell>
          <cell r="AR332">
            <v>3500000</v>
          </cell>
          <cell r="AS332">
            <v>0</v>
          </cell>
          <cell r="AT332">
            <v>0</v>
          </cell>
          <cell r="AU332">
            <v>159188</v>
          </cell>
          <cell r="AV332">
            <v>25470</v>
          </cell>
          <cell r="AW332">
            <v>8834724</v>
          </cell>
          <cell r="AX332">
            <v>618431</v>
          </cell>
          <cell r="AY332">
            <v>0</v>
          </cell>
          <cell r="AZ332">
            <v>138900</v>
          </cell>
          <cell r="BA332">
            <v>7892735</v>
          </cell>
          <cell r="BB332">
            <v>926000</v>
          </cell>
          <cell r="BC332">
            <v>1</v>
          </cell>
          <cell r="BD332">
            <v>0</v>
          </cell>
          <cell r="BE332">
            <v>926000</v>
          </cell>
          <cell r="BF332">
            <v>6966735</v>
          </cell>
          <cell r="BG332">
            <v>2007634</v>
          </cell>
          <cell r="BH332">
            <v>6024001</v>
          </cell>
          <cell r="BI332">
            <v>0</v>
          </cell>
          <cell r="BJ332">
            <v>0</v>
          </cell>
          <cell r="BK332">
            <v>0</v>
          </cell>
          <cell r="BL332">
            <v>0</v>
          </cell>
          <cell r="BM332">
            <v>5998531</v>
          </cell>
          <cell r="BN332" t="b">
            <v>1</v>
          </cell>
          <cell r="BO332">
            <v>25470</v>
          </cell>
          <cell r="BP332">
            <v>0</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F332">
            <v>0</v>
          </cell>
          <cell r="CG332">
            <v>0</v>
          </cell>
          <cell r="CH332" t="str">
            <v>DECEMBRIE</v>
          </cell>
          <cell r="CI332" t="str">
            <v>IA</v>
          </cell>
          <cell r="CJ332">
            <v>0</v>
          </cell>
          <cell r="CK332" t="b">
            <v>0</v>
          </cell>
          <cell r="CL332">
            <v>0</v>
          </cell>
          <cell r="CM332">
            <v>0</v>
          </cell>
          <cell r="CN332">
            <v>0</v>
          </cell>
          <cell r="CO332">
            <v>0</v>
          </cell>
          <cell r="CP332" t="str">
            <v>N</v>
          </cell>
          <cell r="CQ332" t="str">
            <v>N</v>
          </cell>
          <cell r="CR332" t="b">
            <v>0</v>
          </cell>
          <cell r="CS332">
            <v>0</v>
          </cell>
          <cell r="CT332">
            <v>0</v>
          </cell>
          <cell r="CU332">
            <v>0</v>
          </cell>
          <cell r="CV332">
            <v>0</v>
          </cell>
          <cell r="CW332">
            <v>0</v>
          </cell>
          <cell r="CX332">
            <v>0</v>
          </cell>
          <cell r="CY332">
            <v>0</v>
          </cell>
          <cell r="CZ332">
            <v>0</v>
          </cell>
          <cell r="DA332">
            <v>0</v>
          </cell>
          <cell r="DB332">
            <v>0</v>
          </cell>
          <cell r="DC332">
            <v>0</v>
          </cell>
          <cell r="DD332">
            <v>0</v>
          </cell>
          <cell r="DE332">
            <v>0</v>
          </cell>
          <cell r="DF332">
            <v>0</v>
          </cell>
          <cell r="DG332">
            <v>0</v>
          </cell>
          <cell r="DH332">
            <v>0</v>
          </cell>
          <cell r="DI332">
            <v>0</v>
          </cell>
          <cell r="DJ332">
            <v>0</v>
          </cell>
          <cell r="DK332">
            <v>0</v>
          </cell>
          <cell r="DL332">
            <v>0</v>
          </cell>
          <cell r="DM332">
            <v>0</v>
          </cell>
          <cell r="DN332" t="b">
            <v>0</v>
          </cell>
          <cell r="DO332" t="b">
            <v>0</v>
          </cell>
          <cell r="DP332" t="b">
            <v>0</v>
          </cell>
          <cell r="DQ332" t="b">
            <v>0</v>
          </cell>
          <cell r="DR332">
            <v>0</v>
          </cell>
          <cell r="DS332">
            <v>0</v>
          </cell>
          <cell r="DT332">
            <v>0</v>
          </cell>
          <cell r="DU332">
            <v>0</v>
          </cell>
          <cell r="DV332">
            <v>0</v>
          </cell>
          <cell r="DW332">
            <v>0</v>
          </cell>
          <cell r="DX332">
            <v>0</v>
          </cell>
          <cell r="DY332">
            <v>0</v>
          </cell>
          <cell r="DZ332">
            <v>0</v>
          </cell>
          <cell r="EA332">
            <v>0</v>
          </cell>
          <cell r="EB332">
            <v>0</v>
          </cell>
          <cell r="EC332">
            <v>0</v>
          </cell>
          <cell r="ED332">
            <v>0</v>
          </cell>
          <cell r="EE332">
            <v>0</v>
          </cell>
          <cell r="EF332">
            <v>0</v>
          </cell>
          <cell r="EG332">
            <v>0</v>
          </cell>
          <cell r="EH332">
            <v>0</v>
          </cell>
          <cell r="EI332">
            <v>0</v>
          </cell>
          <cell r="EJ332">
            <v>0</v>
          </cell>
          <cell r="EK332">
            <v>0</v>
          </cell>
          <cell r="EL332">
            <v>0</v>
          </cell>
          <cell r="EM332">
            <v>0</v>
          </cell>
          <cell r="EN332">
            <v>0</v>
          </cell>
          <cell r="EO332">
            <v>0</v>
          </cell>
          <cell r="EP332">
            <v>0</v>
          </cell>
          <cell r="EQ332">
            <v>0</v>
          </cell>
          <cell r="ER332">
            <v>0</v>
          </cell>
          <cell r="ES332" t="b">
            <v>0</v>
          </cell>
          <cell r="ET332">
            <v>0</v>
          </cell>
          <cell r="EU332">
            <v>0</v>
          </cell>
          <cell r="EV332">
            <v>0</v>
          </cell>
        </row>
        <row r="333">
          <cell r="A333">
            <v>32</v>
          </cell>
          <cell r="B333" t="str">
            <v>2560111020052</v>
          </cell>
          <cell r="C333" t="str">
            <v>ESTE</v>
          </cell>
          <cell r="D333" t="str">
            <v>MARTINESCU RODICA-MONICA</v>
          </cell>
          <cell r="E333" t="str">
            <v>MARTINESCU</v>
          </cell>
          <cell r="F333" t="str">
            <v>RODICA-MONICA</v>
          </cell>
          <cell r="G333" t="str">
            <v>referent</v>
          </cell>
          <cell r="H333">
            <v>0</v>
          </cell>
          <cell r="I333">
            <v>2547000</v>
          </cell>
          <cell r="J333">
            <v>2547000</v>
          </cell>
          <cell r="K333">
            <v>2547000</v>
          </cell>
          <cell r="L333">
            <v>0</v>
          </cell>
          <cell r="M333">
            <v>0</v>
          </cell>
          <cell r="N333">
            <v>0</v>
          </cell>
          <cell r="O333">
            <v>0</v>
          </cell>
          <cell r="P333">
            <v>0</v>
          </cell>
          <cell r="Q333">
            <v>144</v>
          </cell>
          <cell r="R333">
            <v>144</v>
          </cell>
          <cell r="S333">
            <v>0</v>
          </cell>
          <cell r="T333">
            <v>0</v>
          </cell>
          <cell r="U333">
            <v>0</v>
          </cell>
          <cell r="V333">
            <v>0</v>
          </cell>
          <cell r="W333">
            <v>0</v>
          </cell>
          <cell r="X333">
            <v>0</v>
          </cell>
          <cell r="Y333">
            <v>0</v>
          </cell>
          <cell r="Z333">
            <v>25</v>
          </cell>
          <cell r="AA333">
            <v>636750</v>
          </cell>
          <cell r="AB333">
            <v>636750</v>
          </cell>
          <cell r="AC333">
            <v>0</v>
          </cell>
          <cell r="AD333">
            <v>0</v>
          </cell>
          <cell r="AE333">
            <v>0</v>
          </cell>
          <cell r="AF333">
            <v>15</v>
          </cell>
          <cell r="AG333">
            <v>382050</v>
          </cell>
          <cell r="AH333">
            <v>382050</v>
          </cell>
          <cell r="AI333">
            <v>0</v>
          </cell>
          <cell r="AJ333">
            <v>0</v>
          </cell>
          <cell r="AK333">
            <v>0</v>
          </cell>
          <cell r="AL333">
            <v>1957725</v>
          </cell>
          <cell r="AM333">
            <v>0</v>
          </cell>
          <cell r="AN333">
            <v>0</v>
          </cell>
          <cell r="AO333" t="b">
            <v>0</v>
          </cell>
          <cell r="AP333">
            <v>0</v>
          </cell>
          <cell r="AQ333">
            <v>0</v>
          </cell>
          <cell r="AR333">
            <v>3500000</v>
          </cell>
          <cell r="AS333">
            <v>0</v>
          </cell>
          <cell r="AT333">
            <v>0</v>
          </cell>
          <cell r="AU333">
            <v>178290</v>
          </cell>
          <cell r="AV333">
            <v>25470</v>
          </cell>
          <cell r="AW333">
            <v>9023525</v>
          </cell>
          <cell r="AX333">
            <v>631647</v>
          </cell>
          <cell r="AY333">
            <v>0</v>
          </cell>
          <cell r="AZ333">
            <v>138900</v>
          </cell>
          <cell r="BA333">
            <v>8049218</v>
          </cell>
          <cell r="BB333">
            <v>926000</v>
          </cell>
          <cell r="BC333">
            <v>1.35</v>
          </cell>
          <cell r="BD333">
            <v>324100</v>
          </cell>
          <cell r="BE333">
            <v>1250100</v>
          </cell>
          <cell r="BF333">
            <v>6799118</v>
          </cell>
          <cell r="BG333">
            <v>1940587</v>
          </cell>
          <cell r="BH333">
            <v>6247531</v>
          </cell>
          <cell r="BI333">
            <v>0</v>
          </cell>
          <cell r="BJ333">
            <v>0</v>
          </cell>
          <cell r="BK333">
            <v>0</v>
          </cell>
          <cell r="BL333">
            <v>0</v>
          </cell>
          <cell r="BM333">
            <v>6222061</v>
          </cell>
          <cell r="BN333" t="b">
            <v>1</v>
          </cell>
          <cell r="BO333">
            <v>25470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F333">
            <v>0</v>
          </cell>
          <cell r="CG333">
            <v>0</v>
          </cell>
          <cell r="CH333" t="str">
            <v>DECEMBRIE</v>
          </cell>
          <cell r="CI333" t="str">
            <v>IA</v>
          </cell>
          <cell r="CJ333">
            <v>0</v>
          </cell>
          <cell r="CK333" t="b">
            <v>0</v>
          </cell>
          <cell r="CL333">
            <v>0</v>
          </cell>
          <cell r="CM333">
            <v>0</v>
          </cell>
          <cell r="CN333">
            <v>0</v>
          </cell>
          <cell r="CO333">
            <v>0</v>
          </cell>
          <cell r="CP333" t="str">
            <v>N</v>
          </cell>
          <cell r="CQ333" t="str">
            <v>N</v>
          </cell>
          <cell r="CR333" t="b">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t="b">
            <v>0</v>
          </cell>
          <cell r="DO333" t="b">
            <v>0</v>
          </cell>
          <cell r="DP333" t="b">
            <v>0</v>
          </cell>
          <cell r="DQ333" t="b">
            <v>0</v>
          </cell>
          <cell r="DR333">
            <v>0</v>
          </cell>
          <cell r="DS333">
            <v>0</v>
          </cell>
          <cell r="DT333">
            <v>0</v>
          </cell>
          <cell r="DU333">
            <v>0</v>
          </cell>
          <cell r="DV333">
            <v>0</v>
          </cell>
          <cell r="DW333">
            <v>0</v>
          </cell>
          <cell r="DX333">
            <v>0</v>
          </cell>
          <cell r="DY333">
            <v>0</v>
          </cell>
          <cell r="DZ333">
            <v>0</v>
          </cell>
          <cell r="EA333">
            <v>0</v>
          </cell>
          <cell r="EB333">
            <v>0</v>
          </cell>
          <cell r="EC333">
            <v>0</v>
          </cell>
          <cell r="ED333">
            <v>0</v>
          </cell>
          <cell r="EE333">
            <v>0</v>
          </cell>
          <cell r="EF333">
            <v>0</v>
          </cell>
          <cell r="EG333">
            <v>0</v>
          </cell>
          <cell r="EH333">
            <v>0</v>
          </cell>
          <cell r="EI333">
            <v>0</v>
          </cell>
          <cell r="EJ333">
            <v>0</v>
          </cell>
          <cell r="EK333">
            <v>0</v>
          </cell>
          <cell r="EL333">
            <v>0</v>
          </cell>
          <cell r="EM333">
            <v>0</v>
          </cell>
          <cell r="EN333">
            <v>0</v>
          </cell>
          <cell r="EO333">
            <v>0</v>
          </cell>
          <cell r="EP333">
            <v>0</v>
          </cell>
          <cell r="EQ333">
            <v>0</v>
          </cell>
          <cell r="ER333">
            <v>0</v>
          </cell>
          <cell r="ES333" t="b">
            <v>0</v>
          </cell>
          <cell r="ET333">
            <v>0</v>
          </cell>
          <cell r="EU333">
            <v>0</v>
          </cell>
          <cell r="EV333">
            <v>0</v>
          </cell>
        </row>
        <row r="334">
          <cell r="A334">
            <v>16</v>
          </cell>
          <cell r="B334" t="str">
            <v>1700913020059</v>
          </cell>
          <cell r="C334" t="str">
            <v>ESTE</v>
          </cell>
          <cell r="D334" t="str">
            <v>CIOBANCAN IULIAN-VALERIU</v>
          </cell>
          <cell r="E334" t="str">
            <v>CIOBANCAN</v>
          </cell>
          <cell r="F334" t="str">
            <v>IULIAN-VALERIU</v>
          </cell>
          <cell r="G334" t="str">
            <v>inspector spec.</v>
          </cell>
          <cell r="H334">
            <v>0</v>
          </cell>
          <cell r="I334">
            <v>3183600</v>
          </cell>
          <cell r="J334">
            <v>3183600</v>
          </cell>
          <cell r="K334">
            <v>2299267</v>
          </cell>
          <cell r="L334">
            <v>0</v>
          </cell>
          <cell r="M334">
            <v>0</v>
          </cell>
          <cell r="N334">
            <v>0</v>
          </cell>
          <cell r="O334">
            <v>0</v>
          </cell>
          <cell r="P334">
            <v>0</v>
          </cell>
          <cell r="Q334">
            <v>144</v>
          </cell>
          <cell r="R334">
            <v>104</v>
          </cell>
          <cell r="S334">
            <v>0</v>
          </cell>
          <cell r="T334">
            <v>0</v>
          </cell>
          <cell r="U334">
            <v>0</v>
          </cell>
          <cell r="V334">
            <v>0</v>
          </cell>
          <cell r="W334">
            <v>0</v>
          </cell>
          <cell r="X334">
            <v>0</v>
          </cell>
          <cell r="Y334">
            <v>0</v>
          </cell>
          <cell r="Z334">
            <v>10</v>
          </cell>
          <cell r="AA334">
            <v>229927</v>
          </cell>
          <cell r="AB334">
            <v>318360</v>
          </cell>
          <cell r="AC334">
            <v>0</v>
          </cell>
          <cell r="AD334">
            <v>0</v>
          </cell>
          <cell r="AE334">
            <v>0</v>
          </cell>
          <cell r="AF334">
            <v>0</v>
          </cell>
          <cell r="AG334">
            <v>0</v>
          </cell>
          <cell r="AH334">
            <v>0</v>
          </cell>
          <cell r="AI334">
            <v>40</v>
          </cell>
          <cell r="AJ334">
            <v>972767</v>
          </cell>
          <cell r="AK334">
            <v>0</v>
          </cell>
          <cell r="AL334">
            <v>2697963</v>
          </cell>
          <cell r="AM334">
            <v>0</v>
          </cell>
          <cell r="AN334">
            <v>0</v>
          </cell>
          <cell r="AO334" t="b">
            <v>0</v>
          </cell>
          <cell r="AP334">
            <v>0</v>
          </cell>
          <cell r="AQ334">
            <v>0</v>
          </cell>
          <cell r="AR334">
            <v>3500000</v>
          </cell>
          <cell r="AS334">
            <v>0</v>
          </cell>
          <cell r="AT334">
            <v>0</v>
          </cell>
          <cell r="AU334">
            <v>175098</v>
          </cell>
          <cell r="AV334">
            <v>31836</v>
          </cell>
          <cell r="AW334">
            <v>9699924</v>
          </cell>
          <cell r="AX334">
            <v>678995</v>
          </cell>
          <cell r="AY334">
            <v>0</v>
          </cell>
          <cell r="AZ334">
            <v>138900</v>
          </cell>
          <cell r="BA334">
            <v>8675095</v>
          </cell>
          <cell r="BB334">
            <v>926000</v>
          </cell>
          <cell r="BC334">
            <v>1</v>
          </cell>
          <cell r="BD334">
            <v>0</v>
          </cell>
          <cell r="BE334">
            <v>926000</v>
          </cell>
          <cell r="BF334">
            <v>7749095</v>
          </cell>
          <cell r="BG334">
            <v>2320578</v>
          </cell>
          <cell r="BH334">
            <v>6493417</v>
          </cell>
          <cell r="BI334">
            <v>0</v>
          </cell>
          <cell r="BJ334">
            <v>0</v>
          </cell>
          <cell r="BK334">
            <v>0</v>
          </cell>
          <cell r="BL334">
            <v>0</v>
          </cell>
          <cell r="BM334">
            <v>6461581</v>
          </cell>
          <cell r="BN334" t="b">
            <v>1</v>
          </cell>
          <cell r="BO334">
            <v>31836</v>
          </cell>
          <cell r="BP334">
            <v>0</v>
          </cell>
          <cell r="BQ334">
            <v>0</v>
          </cell>
          <cell r="BR334">
            <v>0</v>
          </cell>
          <cell r="BS334">
            <v>0</v>
          </cell>
          <cell r="BT334">
            <v>0</v>
          </cell>
          <cell r="BU334">
            <v>0</v>
          </cell>
          <cell r="BV334">
            <v>0</v>
          </cell>
          <cell r="BW334">
            <v>0</v>
          </cell>
          <cell r="BX334">
            <v>0</v>
          </cell>
          <cell r="BY334">
            <v>0</v>
          </cell>
          <cell r="BZ334">
            <v>0</v>
          </cell>
          <cell r="CA334">
            <v>0</v>
          </cell>
          <cell r="CB334">
            <v>0</v>
          </cell>
          <cell r="CC334">
            <v>0</v>
          </cell>
          <cell r="CD334">
            <v>0</v>
          </cell>
          <cell r="CF334">
            <v>0</v>
          </cell>
          <cell r="CG334">
            <v>0</v>
          </cell>
          <cell r="CH334" t="str">
            <v>DECEMBRIE</v>
          </cell>
          <cell r="CI334" t="str">
            <v>I</v>
          </cell>
          <cell r="CJ334">
            <v>0</v>
          </cell>
          <cell r="CK334" t="b">
            <v>0</v>
          </cell>
          <cell r="CL334">
            <v>0</v>
          </cell>
          <cell r="CM334">
            <v>0</v>
          </cell>
          <cell r="CN334">
            <v>0</v>
          </cell>
          <cell r="CO334">
            <v>0</v>
          </cell>
          <cell r="CP334" t="str">
            <v>N</v>
          </cell>
          <cell r="CQ334" t="str">
            <v>N</v>
          </cell>
          <cell r="CR334" t="b">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0</v>
          </cell>
          <cell r="DM334">
            <v>0</v>
          </cell>
          <cell r="DN334" t="b">
            <v>0</v>
          </cell>
          <cell r="DO334" t="b">
            <v>0</v>
          </cell>
          <cell r="DP334" t="b">
            <v>0</v>
          </cell>
          <cell r="DQ334" t="b">
            <v>0</v>
          </cell>
          <cell r="DR334">
            <v>0</v>
          </cell>
          <cell r="DS334">
            <v>0</v>
          </cell>
          <cell r="DT334">
            <v>0</v>
          </cell>
          <cell r="DU334">
            <v>0</v>
          </cell>
          <cell r="DV334">
            <v>0</v>
          </cell>
          <cell r="DW334">
            <v>0</v>
          </cell>
          <cell r="DX334">
            <v>0</v>
          </cell>
          <cell r="DY334">
            <v>0</v>
          </cell>
          <cell r="DZ334">
            <v>0</v>
          </cell>
          <cell r="EA334">
            <v>0</v>
          </cell>
          <cell r="EB334">
            <v>0</v>
          </cell>
          <cell r="EC334">
            <v>0</v>
          </cell>
          <cell r="ED334">
            <v>0</v>
          </cell>
          <cell r="EE334">
            <v>0</v>
          </cell>
          <cell r="EF334">
            <v>0</v>
          </cell>
          <cell r="EG334">
            <v>0</v>
          </cell>
          <cell r="EH334">
            <v>0</v>
          </cell>
          <cell r="EI334">
            <v>0</v>
          </cell>
          <cell r="EJ334">
            <v>0</v>
          </cell>
          <cell r="EK334">
            <v>0</v>
          </cell>
          <cell r="EL334">
            <v>0</v>
          </cell>
          <cell r="EM334">
            <v>0</v>
          </cell>
          <cell r="EN334">
            <v>0</v>
          </cell>
          <cell r="EO334">
            <v>0</v>
          </cell>
          <cell r="EP334">
            <v>0</v>
          </cell>
          <cell r="EQ334">
            <v>0</v>
          </cell>
          <cell r="ER334">
            <v>0</v>
          </cell>
          <cell r="ES334" t="b">
            <v>0</v>
          </cell>
          <cell r="ET334">
            <v>0</v>
          </cell>
          <cell r="EU334">
            <v>0</v>
          </cell>
          <cell r="EV334">
            <v>0</v>
          </cell>
        </row>
        <row r="335">
          <cell r="A335">
            <v>19</v>
          </cell>
          <cell r="B335" t="str">
            <v>2670807020125</v>
          </cell>
          <cell r="C335" t="str">
            <v>ESTE</v>
          </cell>
          <cell r="D335" t="str">
            <v>PETRUSE MONICA</v>
          </cell>
          <cell r="E335" t="str">
            <v>PETRUSE</v>
          </cell>
          <cell r="F335" t="str">
            <v>LACRAMIOARA-MONICA</v>
          </cell>
          <cell r="G335" t="str">
            <v>inspector</v>
          </cell>
          <cell r="H335">
            <v>0</v>
          </cell>
          <cell r="I335">
            <v>1000000</v>
          </cell>
          <cell r="J335">
            <v>1000000</v>
          </cell>
          <cell r="K335">
            <v>1000000</v>
          </cell>
          <cell r="L335">
            <v>0</v>
          </cell>
          <cell r="M335">
            <v>0</v>
          </cell>
          <cell r="N335">
            <v>0</v>
          </cell>
          <cell r="O335">
            <v>0</v>
          </cell>
          <cell r="P335">
            <v>0</v>
          </cell>
          <cell r="Q335">
            <v>144</v>
          </cell>
          <cell r="R335">
            <v>144</v>
          </cell>
          <cell r="S335">
            <v>0</v>
          </cell>
          <cell r="T335">
            <v>0</v>
          </cell>
          <cell r="U335">
            <v>0</v>
          </cell>
          <cell r="V335">
            <v>0</v>
          </cell>
          <cell r="W335">
            <v>0</v>
          </cell>
          <cell r="X335">
            <v>0</v>
          </cell>
          <cell r="Y335">
            <v>0</v>
          </cell>
          <cell r="Z335">
            <v>15</v>
          </cell>
          <cell r="AA335">
            <v>150000</v>
          </cell>
          <cell r="AB335">
            <v>150000</v>
          </cell>
          <cell r="AC335">
            <v>10</v>
          </cell>
          <cell r="AD335">
            <v>100000</v>
          </cell>
          <cell r="AE335">
            <v>100000</v>
          </cell>
          <cell r="AF335">
            <v>0</v>
          </cell>
          <cell r="AG335">
            <v>0</v>
          </cell>
          <cell r="AH335">
            <v>0</v>
          </cell>
          <cell r="AI335">
            <v>0</v>
          </cell>
          <cell r="AJ335">
            <v>0</v>
          </cell>
          <cell r="AK335">
            <v>0</v>
          </cell>
          <cell r="AL335">
            <v>558070</v>
          </cell>
          <cell r="AM335">
            <v>0</v>
          </cell>
          <cell r="AN335">
            <v>0</v>
          </cell>
          <cell r="AO335" t="b">
            <v>0</v>
          </cell>
          <cell r="AP335">
            <v>0</v>
          </cell>
          <cell r="AQ335">
            <v>0</v>
          </cell>
          <cell r="AR335">
            <v>3500000</v>
          </cell>
          <cell r="AS335">
            <v>0</v>
          </cell>
          <cell r="AT335">
            <v>0</v>
          </cell>
          <cell r="AU335">
            <v>62500</v>
          </cell>
          <cell r="AV335">
            <v>10000</v>
          </cell>
          <cell r="AW335">
            <v>5308070</v>
          </cell>
          <cell r="AX335">
            <v>371565</v>
          </cell>
          <cell r="AY335">
            <v>0</v>
          </cell>
          <cell r="AZ335">
            <v>138900</v>
          </cell>
          <cell r="BA335">
            <v>4725105</v>
          </cell>
          <cell r="BB335">
            <v>926000</v>
          </cell>
          <cell r="BC335">
            <v>1.7</v>
          </cell>
          <cell r="BD335">
            <v>648200</v>
          </cell>
          <cell r="BE335">
            <v>1574200</v>
          </cell>
          <cell r="BF335">
            <v>3150905</v>
          </cell>
          <cell r="BG335">
            <v>699053</v>
          </cell>
          <cell r="BH335">
            <v>4164952</v>
          </cell>
          <cell r="BI335">
            <v>0</v>
          </cell>
          <cell r="BJ335">
            <v>0</v>
          </cell>
          <cell r="BK335">
            <v>0</v>
          </cell>
          <cell r="BL335">
            <v>0</v>
          </cell>
          <cell r="BM335">
            <v>4154952</v>
          </cell>
          <cell r="BN335" t="b">
            <v>1</v>
          </cell>
          <cell r="BO335">
            <v>10000</v>
          </cell>
          <cell r="BP335">
            <v>0</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D335">
            <v>0</v>
          </cell>
          <cell r="CF335">
            <v>0</v>
          </cell>
          <cell r="CG335">
            <v>0</v>
          </cell>
          <cell r="CH335" t="str">
            <v>DECEMBRIE</v>
          </cell>
          <cell r="CI335" t="str">
            <v>I</v>
          </cell>
          <cell r="CJ335">
            <v>0</v>
          </cell>
          <cell r="CK335" t="b">
            <v>0</v>
          </cell>
          <cell r="CL335">
            <v>0</v>
          </cell>
          <cell r="CM335">
            <v>0</v>
          </cell>
          <cell r="CN335">
            <v>0</v>
          </cell>
          <cell r="CO335">
            <v>0</v>
          </cell>
          <cell r="CP335" t="str">
            <v>N</v>
          </cell>
          <cell r="CQ335" t="str">
            <v>N</v>
          </cell>
          <cell r="CR335" t="b">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0</v>
          </cell>
          <cell r="DM335">
            <v>0</v>
          </cell>
          <cell r="DN335" t="b">
            <v>0</v>
          </cell>
          <cell r="DO335" t="b">
            <v>0</v>
          </cell>
          <cell r="DP335" t="b">
            <v>0</v>
          </cell>
          <cell r="DQ335" t="b">
            <v>0</v>
          </cell>
          <cell r="DR335">
            <v>0</v>
          </cell>
          <cell r="DS335">
            <v>0</v>
          </cell>
          <cell r="DT335">
            <v>0</v>
          </cell>
          <cell r="DU335">
            <v>0</v>
          </cell>
          <cell r="DV335">
            <v>0</v>
          </cell>
          <cell r="DW335">
            <v>0</v>
          </cell>
          <cell r="DX335">
            <v>0</v>
          </cell>
          <cell r="DY335">
            <v>0</v>
          </cell>
          <cell r="DZ335">
            <v>0</v>
          </cell>
          <cell r="EA335">
            <v>0</v>
          </cell>
          <cell r="EB335">
            <v>0</v>
          </cell>
          <cell r="EC335">
            <v>0</v>
          </cell>
          <cell r="ED335">
            <v>0</v>
          </cell>
          <cell r="EE335">
            <v>0</v>
          </cell>
          <cell r="EF335">
            <v>0</v>
          </cell>
          <cell r="EG335">
            <v>0</v>
          </cell>
          <cell r="EH335">
            <v>0</v>
          </cell>
          <cell r="EI335">
            <v>0</v>
          </cell>
          <cell r="EJ335">
            <v>0</v>
          </cell>
          <cell r="EK335">
            <v>0</v>
          </cell>
          <cell r="EL335">
            <v>0</v>
          </cell>
          <cell r="EM335">
            <v>0</v>
          </cell>
          <cell r="EN335">
            <v>0</v>
          </cell>
          <cell r="EO335">
            <v>0</v>
          </cell>
          <cell r="EP335">
            <v>0</v>
          </cell>
          <cell r="EQ335">
            <v>0</v>
          </cell>
          <cell r="ER335">
            <v>0</v>
          </cell>
          <cell r="ES335" t="b">
            <v>0</v>
          </cell>
          <cell r="ET335">
            <v>0</v>
          </cell>
          <cell r="EU335">
            <v>0</v>
          </cell>
          <cell r="EV335">
            <v>0</v>
          </cell>
        </row>
        <row r="336">
          <cell r="A336">
            <v>17</v>
          </cell>
          <cell r="B336" t="str">
            <v>1760614020033</v>
          </cell>
          <cell r="C336" t="str">
            <v>ESTE</v>
          </cell>
          <cell r="D336" t="str">
            <v>CRASOVAN COSMIN-LUCIAN</v>
          </cell>
          <cell r="E336" t="str">
            <v>CRASOVAN</v>
          </cell>
          <cell r="F336" t="str">
            <v>COSMIN-LUCIAN</v>
          </cell>
          <cell r="G336" t="str">
            <v>inspector spec.</v>
          </cell>
          <cell r="H336">
            <v>0</v>
          </cell>
          <cell r="I336">
            <v>3384900</v>
          </cell>
          <cell r="J336">
            <v>3384900</v>
          </cell>
          <cell r="K336">
            <v>3008800</v>
          </cell>
          <cell r="L336">
            <v>0</v>
          </cell>
          <cell r="M336">
            <v>0</v>
          </cell>
          <cell r="N336">
            <v>0</v>
          </cell>
          <cell r="O336">
            <v>0</v>
          </cell>
          <cell r="P336">
            <v>0</v>
          </cell>
          <cell r="Q336">
            <v>144</v>
          </cell>
          <cell r="R336">
            <v>128</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16</v>
          </cell>
          <cell r="AJ336">
            <v>376100</v>
          </cell>
          <cell r="AK336">
            <v>0</v>
          </cell>
          <cell r="AL336">
            <v>1928918</v>
          </cell>
          <cell r="AM336">
            <v>0</v>
          </cell>
          <cell r="AN336">
            <v>0</v>
          </cell>
          <cell r="AO336" t="b">
            <v>0</v>
          </cell>
          <cell r="AP336">
            <v>0</v>
          </cell>
          <cell r="AQ336">
            <v>0</v>
          </cell>
          <cell r="AR336">
            <v>3500000</v>
          </cell>
          <cell r="AS336">
            <v>0</v>
          </cell>
          <cell r="AT336">
            <v>0</v>
          </cell>
          <cell r="AU336">
            <v>169245</v>
          </cell>
          <cell r="AV336">
            <v>33849</v>
          </cell>
          <cell r="AW336">
            <v>8813818</v>
          </cell>
          <cell r="AX336">
            <v>616967</v>
          </cell>
          <cell r="AY336">
            <v>0</v>
          </cell>
          <cell r="AZ336">
            <v>138900</v>
          </cell>
          <cell r="BA336">
            <v>7854857</v>
          </cell>
          <cell r="BB336">
            <v>926000</v>
          </cell>
          <cell r="BC336">
            <v>1</v>
          </cell>
          <cell r="BD336">
            <v>0</v>
          </cell>
          <cell r="BE336">
            <v>926000</v>
          </cell>
          <cell r="BF336">
            <v>6928857</v>
          </cell>
          <cell r="BG336">
            <v>1992483</v>
          </cell>
          <cell r="BH336">
            <v>6001274</v>
          </cell>
          <cell r="BI336">
            <v>0</v>
          </cell>
          <cell r="BJ336">
            <v>0</v>
          </cell>
          <cell r="BK336">
            <v>310528</v>
          </cell>
          <cell r="BL336">
            <v>0</v>
          </cell>
          <cell r="BM336">
            <v>5656897</v>
          </cell>
          <cell r="BN336" t="b">
            <v>1</v>
          </cell>
          <cell r="BO336">
            <v>33849</v>
          </cell>
          <cell r="BP336">
            <v>0</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D336">
            <v>0</v>
          </cell>
          <cell r="CF336">
            <v>0</v>
          </cell>
          <cell r="CG336">
            <v>0</v>
          </cell>
          <cell r="CH336" t="str">
            <v>DECEMBRIE</v>
          </cell>
          <cell r="CI336" t="str">
            <v>I</v>
          </cell>
          <cell r="CJ336">
            <v>0</v>
          </cell>
          <cell r="CK336" t="b">
            <v>0</v>
          </cell>
          <cell r="CL336">
            <v>0</v>
          </cell>
          <cell r="CM336">
            <v>0</v>
          </cell>
          <cell r="CN336">
            <v>0</v>
          </cell>
          <cell r="CO336">
            <v>0</v>
          </cell>
          <cell r="CP336" t="str">
            <v>N</v>
          </cell>
          <cell r="CQ336" t="str">
            <v>N</v>
          </cell>
          <cell r="CR336" t="b">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v>0</v>
          </cell>
          <cell r="DN336" t="b">
            <v>0</v>
          </cell>
          <cell r="DO336" t="b">
            <v>0</v>
          </cell>
          <cell r="DP336" t="b">
            <v>0</v>
          </cell>
          <cell r="DQ336" t="b">
            <v>0</v>
          </cell>
          <cell r="DR336">
            <v>0</v>
          </cell>
          <cell r="DS336">
            <v>0</v>
          </cell>
          <cell r="DT336">
            <v>0</v>
          </cell>
          <cell r="DU336">
            <v>0</v>
          </cell>
          <cell r="DV336">
            <v>0</v>
          </cell>
          <cell r="DW336">
            <v>0</v>
          </cell>
          <cell r="DX336">
            <v>0</v>
          </cell>
          <cell r="DY336">
            <v>0</v>
          </cell>
          <cell r="DZ336">
            <v>0</v>
          </cell>
          <cell r="EA336">
            <v>0</v>
          </cell>
          <cell r="EB336">
            <v>0</v>
          </cell>
          <cell r="EC336">
            <v>0</v>
          </cell>
          <cell r="ED336">
            <v>0</v>
          </cell>
          <cell r="EE336">
            <v>0</v>
          </cell>
          <cell r="EF336">
            <v>0</v>
          </cell>
          <cell r="EG336">
            <v>0</v>
          </cell>
          <cell r="EH336">
            <v>0</v>
          </cell>
          <cell r="EI336">
            <v>0</v>
          </cell>
          <cell r="EJ336">
            <v>0</v>
          </cell>
          <cell r="EK336">
            <v>0</v>
          </cell>
          <cell r="EL336">
            <v>0</v>
          </cell>
          <cell r="EM336">
            <v>0</v>
          </cell>
          <cell r="EN336">
            <v>0</v>
          </cell>
          <cell r="EO336">
            <v>0</v>
          </cell>
          <cell r="EP336">
            <v>0</v>
          </cell>
          <cell r="EQ336">
            <v>0</v>
          </cell>
          <cell r="ER336">
            <v>0</v>
          </cell>
          <cell r="ES336" t="b">
            <v>0</v>
          </cell>
          <cell r="ET336">
            <v>0</v>
          </cell>
          <cell r="EU336">
            <v>0</v>
          </cell>
          <cell r="EV336">
            <v>0</v>
          </cell>
        </row>
        <row r="337">
          <cell r="A337">
            <v>18</v>
          </cell>
          <cell r="B337" t="str">
            <v>2630722020038</v>
          </cell>
          <cell r="C337" t="str">
            <v>ESTE</v>
          </cell>
          <cell r="D337" t="str">
            <v>GROZA MARIA</v>
          </cell>
          <cell r="E337" t="str">
            <v>GROZA</v>
          </cell>
          <cell r="F337" t="str">
            <v>MARIA</v>
          </cell>
          <cell r="G337" t="str">
            <v>secretar-dact.</v>
          </cell>
          <cell r="H337">
            <v>0</v>
          </cell>
          <cell r="I337">
            <v>2497467</v>
          </cell>
          <cell r="J337">
            <v>2497467</v>
          </cell>
          <cell r="K337">
            <v>1803726</v>
          </cell>
          <cell r="L337">
            <v>0</v>
          </cell>
          <cell r="M337">
            <v>0</v>
          </cell>
          <cell r="N337">
            <v>0</v>
          </cell>
          <cell r="O337">
            <v>0</v>
          </cell>
          <cell r="P337">
            <v>0</v>
          </cell>
          <cell r="Q337">
            <v>144</v>
          </cell>
          <cell r="R337">
            <v>104</v>
          </cell>
          <cell r="S337">
            <v>0</v>
          </cell>
          <cell r="T337">
            <v>0</v>
          </cell>
          <cell r="U337">
            <v>0</v>
          </cell>
          <cell r="V337">
            <v>0</v>
          </cell>
          <cell r="W337">
            <v>0</v>
          </cell>
          <cell r="X337">
            <v>0</v>
          </cell>
          <cell r="Y337">
            <v>0</v>
          </cell>
          <cell r="Z337">
            <v>15</v>
          </cell>
          <cell r="AA337">
            <v>270559</v>
          </cell>
          <cell r="AB337">
            <v>374620</v>
          </cell>
          <cell r="AC337">
            <v>0</v>
          </cell>
          <cell r="AD337">
            <v>0</v>
          </cell>
          <cell r="AE337">
            <v>0</v>
          </cell>
          <cell r="AF337">
            <v>15</v>
          </cell>
          <cell r="AG337">
            <v>270559</v>
          </cell>
          <cell r="AH337">
            <v>374620</v>
          </cell>
          <cell r="AI337">
            <v>40</v>
          </cell>
          <cell r="AJ337">
            <v>797802</v>
          </cell>
          <cell r="AK337">
            <v>0</v>
          </cell>
          <cell r="AL337">
            <v>1999223</v>
          </cell>
          <cell r="AM337">
            <v>0</v>
          </cell>
          <cell r="AN337">
            <v>0</v>
          </cell>
          <cell r="AO337" t="b">
            <v>0</v>
          </cell>
          <cell r="AP337">
            <v>0</v>
          </cell>
          <cell r="AQ337">
            <v>0</v>
          </cell>
          <cell r="AR337">
            <v>3500000</v>
          </cell>
          <cell r="AS337">
            <v>0</v>
          </cell>
          <cell r="AT337">
            <v>0</v>
          </cell>
          <cell r="AU337">
            <v>162335</v>
          </cell>
          <cell r="AV337">
            <v>24975</v>
          </cell>
          <cell r="AW337">
            <v>8641869</v>
          </cell>
          <cell r="AX337">
            <v>604931</v>
          </cell>
          <cell r="AY337">
            <v>0</v>
          </cell>
          <cell r="AZ337">
            <v>138900</v>
          </cell>
          <cell r="BA337">
            <v>7710728</v>
          </cell>
          <cell r="BB337">
            <v>926000</v>
          </cell>
          <cell r="BC337">
            <v>1.35</v>
          </cell>
          <cell r="BD337">
            <v>324100</v>
          </cell>
          <cell r="BE337">
            <v>1250100</v>
          </cell>
          <cell r="BF337">
            <v>6460628</v>
          </cell>
          <cell r="BG337">
            <v>1805191</v>
          </cell>
          <cell r="BH337">
            <v>6044437</v>
          </cell>
          <cell r="BI337">
            <v>0</v>
          </cell>
          <cell r="BJ337">
            <v>0</v>
          </cell>
          <cell r="BK337">
            <v>313990</v>
          </cell>
          <cell r="BL337">
            <v>0</v>
          </cell>
          <cell r="BM337">
            <v>5705472</v>
          </cell>
          <cell r="BN337" t="b">
            <v>1</v>
          </cell>
          <cell r="BO337">
            <v>24975</v>
          </cell>
          <cell r="BP337">
            <v>0</v>
          </cell>
          <cell r="BQ337">
            <v>0</v>
          </cell>
          <cell r="BR337">
            <v>0</v>
          </cell>
          <cell r="BS337">
            <v>0</v>
          </cell>
          <cell r="BT337">
            <v>0</v>
          </cell>
          <cell r="BU337">
            <v>0</v>
          </cell>
          <cell r="BV337">
            <v>0</v>
          </cell>
          <cell r="BW337">
            <v>0</v>
          </cell>
          <cell r="BX337">
            <v>0</v>
          </cell>
          <cell r="BY337">
            <v>0</v>
          </cell>
          <cell r="BZ337">
            <v>0</v>
          </cell>
          <cell r="CA337">
            <v>0</v>
          </cell>
          <cell r="CB337">
            <v>0</v>
          </cell>
          <cell r="CC337">
            <v>0</v>
          </cell>
          <cell r="CD337">
            <v>0</v>
          </cell>
          <cell r="CF337">
            <v>0</v>
          </cell>
          <cell r="CG337">
            <v>0</v>
          </cell>
          <cell r="CH337" t="str">
            <v>DECEMBRIE</v>
          </cell>
          <cell r="CI337" t="str">
            <v>I</v>
          </cell>
          <cell r="CJ337">
            <v>0</v>
          </cell>
          <cell r="CK337" t="b">
            <v>0</v>
          </cell>
          <cell r="CL337">
            <v>0</v>
          </cell>
          <cell r="CM337">
            <v>0</v>
          </cell>
          <cell r="CN337">
            <v>0</v>
          </cell>
          <cell r="CO337">
            <v>0</v>
          </cell>
          <cell r="CP337" t="str">
            <v>N</v>
          </cell>
          <cell r="CQ337" t="str">
            <v>N</v>
          </cell>
          <cell r="CR337" t="b">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0</v>
          </cell>
          <cell r="DM337">
            <v>0</v>
          </cell>
          <cell r="DN337" t="b">
            <v>0</v>
          </cell>
          <cell r="DO337" t="b">
            <v>0</v>
          </cell>
          <cell r="DP337" t="b">
            <v>0</v>
          </cell>
          <cell r="DQ337" t="b">
            <v>0</v>
          </cell>
          <cell r="DR337">
            <v>0</v>
          </cell>
          <cell r="DS337">
            <v>0</v>
          </cell>
          <cell r="DT337">
            <v>0</v>
          </cell>
          <cell r="DU337">
            <v>0</v>
          </cell>
          <cell r="DV337">
            <v>0</v>
          </cell>
          <cell r="DW337">
            <v>0</v>
          </cell>
          <cell r="DX337">
            <v>0</v>
          </cell>
          <cell r="DY337">
            <v>0</v>
          </cell>
          <cell r="DZ337">
            <v>0</v>
          </cell>
          <cell r="EA337">
            <v>0</v>
          </cell>
          <cell r="EB337">
            <v>0</v>
          </cell>
          <cell r="EC337">
            <v>0</v>
          </cell>
          <cell r="ED337">
            <v>0</v>
          </cell>
          <cell r="EE337">
            <v>0</v>
          </cell>
          <cell r="EF337">
            <v>0</v>
          </cell>
          <cell r="EG337">
            <v>0</v>
          </cell>
          <cell r="EH337">
            <v>0</v>
          </cell>
          <cell r="EI337">
            <v>0</v>
          </cell>
          <cell r="EJ337">
            <v>0</v>
          </cell>
          <cell r="EK337">
            <v>0</v>
          </cell>
          <cell r="EL337">
            <v>0</v>
          </cell>
          <cell r="EM337">
            <v>0</v>
          </cell>
          <cell r="EN337">
            <v>0</v>
          </cell>
          <cell r="EO337">
            <v>0</v>
          </cell>
          <cell r="EP337">
            <v>0</v>
          </cell>
          <cell r="EQ337">
            <v>0</v>
          </cell>
          <cell r="ER337">
            <v>0</v>
          </cell>
          <cell r="ES337" t="b">
            <v>0</v>
          </cell>
          <cell r="ET337">
            <v>0</v>
          </cell>
          <cell r="EU337">
            <v>0</v>
          </cell>
          <cell r="EV337">
            <v>0</v>
          </cell>
        </row>
        <row r="338">
          <cell r="A338">
            <v>351</v>
          </cell>
          <cell r="B338" t="str">
            <v>1590218020066</v>
          </cell>
          <cell r="C338" t="str">
            <v>ESTE</v>
          </cell>
          <cell r="D338" t="str">
            <v>SERBAN RADU</v>
          </cell>
          <cell r="E338" t="str">
            <v>SERBAN</v>
          </cell>
          <cell r="F338" t="str">
            <v>RADU</v>
          </cell>
          <cell r="G338" t="str">
            <v>inspector spec.</v>
          </cell>
          <cell r="H338">
            <v>0</v>
          </cell>
          <cell r="I338">
            <v>3829067</v>
          </cell>
          <cell r="J338">
            <v>3829067</v>
          </cell>
          <cell r="K338">
            <v>425452</v>
          </cell>
          <cell r="L338">
            <v>0</v>
          </cell>
          <cell r="M338">
            <v>0</v>
          </cell>
          <cell r="N338">
            <v>0</v>
          </cell>
          <cell r="O338">
            <v>0</v>
          </cell>
          <cell r="P338">
            <v>0</v>
          </cell>
          <cell r="Q338">
            <v>144</v>
          </cell>
          <cell r="R338">
            <v>16</v>
          </cell>
          <cell r="S338">
            <v>0</v>
          </cell>
          <cell r="T338">
            <v>0</v>
          </cell>
          <cell r="U338">
            <v>0</v>
          </cell>
          <cell r="V338">
            <v>0</v>
          </cell>
          <cell r="W338">
            <v>0</v>
          </cell>
          <cell r="X338">
            <v>0</v>
          </cell>
          <cell r="Y338">
            <v>0</v>
          </cell>
          <cell r="Z338">
            <v>15</v>
          </cell>
          <cell r="AA338">
            <v>63818</v>
          </cell>
          <cell r="AB338">
            <v>574360</v>
          </cell>
          <cell r="AC338">
            <v>0</v>
          </cell>
          <cell r="AD338">
            <v>0</v>
          </cell>
          <cell r="AE338">
            <v>0</v>
          </cell>
          <cell r="AF338">
            <v>15</v>
          </cell>
          <cell r="AG338">
            <v>63818</v>
          </cell>
          <cell r="AH338">
            <v>574360</v>
          </cell>
          <cell r="AI338">
            <v>128</v>
          </cell>
          <cell r="AJ338">
            <v>3914157</v>
          </cell>
          <cell r="AK338">
            <v>0</v>
          </cell>
          <cell r="AL338">
            <v>3037256</v>
          </cell>
          <cell r="AM338">
            <v>0</v>
          </cell>
          <cell r="AN338">
            <v>0</v>
          </cell>
          <cell r="AO338" t="b">
            <v>0</v>
          </cell>
          <cell r="AP338">
            <v>0</v>
          </cell>
          <cell r="AQ338">
            <v>0</v>
          </cell>
          <cell r="AR338">
            <v>3500000</v>
          </cell>
          <cell r="AS338">
            <v>0</v>
          </cell>
          <cell r="AT338">
            <v>0</v>
          </cell>
          <cell r="AU338">
            <v>248889</v>
          </cell>
          <cell r="AV338">
            <v>38291</v>
          </cell>
          <cell r="AW338">
            <v>11004501</v>
          </cell>
          <cell r="AX338">
            <v>770315</v>
          </cell>
          <cell r="AY338">
            <v>0</v>
          </cell>
          <cell r="AZ338">
            <v>138900</v>
          </cell>
          <cell r="BA338">
            <v>9808106</v>
          </cell>
          <cell r="BB338">
            <v>926000</v>
          </cell>
          <cell r="BC338">
            <v>1.35</v>
          </cell>
          <cell r="BD338">
            <v>324100</v>
          </cell>
          <cell r="BE338">
            <v>1250100</v>
          </cell>
          <cell r="BF338">
            <v>8558006</v>
          </cell>
          <cell r="BG338">
            <v>2644142</v>
          </cell>
          <cell r="BH338">
            <v>7302864</v>
          </cell>
          <cell r="BI338">
            <v>0</v>
          </cell>
          <cell r="BJ338">
            <v>0</v>
          </cell>
          <cell r="BK338">
            <v>0</v>
          </cell>
          <cell r="BL338">
            <v>0</v>
          </cell>
          <cell r="BM338">
            <v>7264573</v>
          </cell>
          <cell r="BN338" t="b">
            <v>1</v>
          </cell>
          <cell r="BO338">
            <v>38291</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F338">
            <v>0</v>
          </cell>
          <cell r="CG338">
            <v>0</v>
          </cell>
          <cell r="CH338" t="str">
            <v>DECEMBRIE</v>
          </cell>
          <cell r="CI338" t="str">
            <v>IA</v>
          </cell>
          <cell r="CJ338">
            <v>0</v>
          </cell>
          <cell r="CK338" t="b">
            <v>0</v>
          </cell>
          <cell r="CL338">
            <v>0</v>
          </cell>
          <cell r="CM338">
            <v>0</v>
          </cell>
          <cell r="CN338">
            <v>0</v>
          </cell>
          <cell r="CO338">
            <v>0</v>
          </cell>
          <cell r="CP338" t="str">
            <v>N</v>
          </cell>
          <cell r="CQ338" t="str">
            <v>N</v>
          </cell>
          <cell r="CR338" t="b">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t="b">
            <v>0</v>
          </cell>
          <cell r="DO338" t="b">
            <v>0</v>
          </cell>
          <cell r="DP338" t="b">
            <v>0</v>
          </cell>
          <cell r="DQ338" t="b">
            <v>0</v>
          </cell>
          <cell r="DR338">
            <v>0</v>
          </cell>
          <cell r="DS338">
            <v>0</v>
          </cell>
          <cell r="DT338">
            <v>0</v>
          </cell>
          <cell r="DU338">
            <v>0</v>
          </cell>
          <cell r="DV338">
            <v>0</v>
          </cell>
          <cell r="DW338">
            <v>0</v>
          </cell>
          <cell r="DX338">
            <v>0</v>
          </cell>
          <cell r="DY338">
            <v>0</v>
          </cell>
          <cell r="DZ338">
            <v>0</v>
          </cell>
          <cell r="EA338">
            <v>0</v>
          </cell>
          <cell r="EB338">
            <v>0</v>
          </cell>
          <cell r="EC338">
            <v>0</v>
          </cell>
          <cell r="ED338">
            <v>0</v>
          </cell>
          <cell r="EE338">
            <v>0</v>
          </cell>
          <cell r="EF338">
            <v>0</v>
          </cell>
          <cell r="EG338">
            <v>0</v>
          </cell>
          <cell r="EH338">
            <v>0</v>
          </cell>
          <cell r="EI338">
            <v>0</v>
          </cell>
          <cell r="EJ338">
            <v>0</v>
          </cell>
          <cell r="EK338">
            <v>0</v>
          </cell>
          <cell r="EL338">
            <v>0</v>
          </cell>
          <cell r="EM338">
            <v>0</v>
          </cell>
          <cell r="EN338">
            <v>0</v>
          </cell>
          <cell r="EO338">
            <v>0</v>
          </cell>
          <cell r="EP338">
            <v>0</v>
          </cell>
          <cell r="EQ338">
            <v>0</v>
          </cell>
          <cell r="ER338">
            <v>0</v>
          </cell>
          <cell r="ES338" t="b">
            <v>0</v>
          </cell>
          <cell r="ET338">
            <v>0</v>
          </cell>
          <cell r="EU338">
            <v>0</v>
          </cell>
          <cell r="EV338">
            <v>0</v>
          </cell>
        </row>
        <row r="339">
          <cell r="A339">
            <v>20</v>
          </cell>
          <cell r="B339" t="str">
            <v>2650324020043</v>
          </cell>
          <cell r="C339" t="str">
            <v>ESTE</v>
          </cell>
          <cell r="D339" t="str">
            <v>ANDREICA DANIELA-LUCIA</v>
          </cell>
          <cell r="E339" t="str">
            <v>ANDREICA</v>
          </cell>
          <cell r="F339" t="str">
            <v>DANIELA-LUCIA</v>
          </cell>
          <cell r="G339" t="str">
            <v>inspector spec.</v>
          </cell>
          <cell r="H339">
            <v>0</v>
          </cell>
          <cell r="I339">
            <v>3905000</v>
          </cell>
          <cell r="J339">
            <v>3905000</v>
          </cell>
          <cell r="K339">
            <v>3905000</v>
          </cell>
          <cell r="L339">
            <v>0</v>
          </cell>
          <cell r="M339">
            <v>0</v>
          </cell>
          <cell r="N339">
            <v>0</v>
          </cell>
          <cell r="O339">
            <v>0</v>
          </cell>
          <cell r="P339">
            <v>0</v>
          </cell>
          <cell r="Q339">
            <v>144</v>
          </cell>
          <cell r="R339">
            <v>144</v>
          </cell>
          <cell r="S339">
            <v>0</v>
          </cell>
          <cell r="T339">
            <v>0</v>
          </cell>
          <cell r="U339">
            <v>0</v>
          </cell>
          <cell r="V339">
            <v>0</v>
          </cell>
          <cell r="W339">
            <v>0</v>
          </cell>
          <cell r="X339">
            <v>0</v>
          </cell>
          <cell r="Y339">
            <v>0</v>
          </cell>
          <cell r="Z339">
            <v>15</v>
          </cell>
          <cell r="AA339">
            <v>585750</v>
          </cell>
          <cell r="AB339">
            <v>585750</v>
          </cell>
          <cell r="AC339">
            <v>0</v>
          </cell>
          <cell r="AD339">
            <v>0</v>
          </cell>
          <cell r="AE339">
            <v>0</v>
          </cell>
          <cell r="AF339">
            <v>0</v>
          </cell>
          <cell r="AG339">
            <v>0</v>
          </cell>
          <cell r="AH339">
            <v>0</v>
          </cell>
          <cell r="AI339">
            <v>0</v>
          </cell>
          <cell r="AJ339">
            <v>0</v>
          </cell>
          <cell r="AK339">
            <v>0</v>
          </cell>
          <cell r="AL339">
            <v>1451230</v>
          </cell>
          <cell r="AM339">
            <v>0</v>
          </cell>
          <cell r="AN339">
            <v>0</v>
          </cell>
          <cell r="AO339" t="b">
            <v>0</v>
          </cell>
          <cell r="AP339">
            <v>0</v>
          </cell>
          <cell r="AQ339">
            <v>0</v>
          </cell>
          <cell r="AR339">
            <v>3500000</v>
          </cell>
          <cell r="AS339">
            <v>0</v>
          </cell>
          <cell r="AT339">
            <v>0</v>
          </cell>
          <cell r="AU339">
            <v>224538</v>
          </cell>
          <cell r="AV339">
            <v>39050</v>
          </cell>
          <cell r="AW339">
            <v>9441980</v>
          </cell>
          <cell r="AX339">
            <v>660939</v>
          </cell>
          <cell r="AY339">
            <v>0</v>
          </cell>
          <cell r="AZ339">
            <v>138900</v>
          </cell>
          <cell r="BA339">
            <v>8378553</v>
          </cell>
          <cell r="BB339">
            <v>926000</v>
          </cell>
          <cell r="BC339">
            <v>1</v>
          </cell>
          <cell r="BD339">
            <v>0</v>
          </cell>
          <cell r="BE339">
            <v>926000</v>
          </cell>
          <cell r="BF339">
            <v>7452553</v>
          </cell>
          <cell r="BG339">
            <v>2201961</v>
          </cell>
          <cell r="BH339">
            <v>6315492</v>
          </cell>
          <cell r="BI339">
            <v>0</v>
          </cell>
          <cell r="BJ339">
            <v>0</v>
          </cell>
          <cell r="BK339">
            <v>0</v>
          </cell>
          <cell r="BL339">
            <v>0</v>
          </cell>
          <cell r="BM339">
            <v>6276442</v>
          </cell>
          <cell r="BN339" t="b">
            <v>1</v>
          </cell>
          <cell r="BO339">
            <v>39050</v>
          </cell>
          <cell r="BP339">
            <v>0</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D339">
            <v>0</v>
          </cell>
          <cell r="CF339">
            <v>0</v>
          </cell>
          <cell r="CG339">
            <v>0</v>
          </cell>
          <cell r="CH339" t="str">
            <v>DECEMBRIE</v>
          </cell>
          <cell r="CJ339">
            <v>0</v>
          </cell>
          <cell r="CK339" t="b">
            <v>0</v>
          </cell>
          <cell r="CL339">
            <v>0</v>
          </cell>
          <cell r="CM339">
            <v>0</v>
          </cell>
          <cell r="CN339">
            <v>0</v>
          </cell>
          <cell r="CO339">
            <v>0</v>
          </cell>
          <cell r="CP339" t="str">
            <v>N</v>
          </cell>
          <cell r="CQ339" t="str">
            <v>N</v>
          </cell>
          <cell r="CR339" t="b">
            <v>0</v>
          </cell>
          <cell r="CS339">
            <v>0</v>
          </cell>
          <cell r="CT339">
            <v>0</v>
          </cell>
          <cell r="CU339">
            <v>0</v>
          </cell>
          <cell r="CV339">
            <v>0</v>
          </cell>
          <cell r="CW339">
            <v>0</v>
          </cell>
          <cell r="CX339">
            <v>0</v>
          </cell>
          <cell r="CY339">
            <v>0</v>
          </cell>
          <cell r="CZ339">
            <v>0</v>
          </cell>
          <cell r="DA339">
            <v>0</v>
          </cell>
          <cell r="DB339">
            <v>0</v>
          </cell>
          <cell r="DC339">
            <v>0</v>
          </cell>
          <cell r="DD339">
            <v>0</v>
          </cell>
          <cell r="DE339">
            <v>0</v>
          </cell>
          <cell r="DF339">
            <v>0</v>
          </cell>
          <cell r="DG339">
            <v>0</v>
          </cell>
          <cell r="DH339">
            <v>0</v>
          </cell>
          <cell r="DI339">
            <v>0</v>
          </cell>
          <cell r="DJ339">
            <v>0</v>
          </cell>
          <cell r="DK339">
            <v>0</v>
          </cell>
          <cell r="DL339">
            <v>0</v>
          </cell>
          <cell r="DM339">
            <v>0</v>
          </cell>
          <cell r="DN339" t="b">
            <v>0</v>
          </cell>
          <cell r="DO339" t="b">
            <v>0</v>
          </cell>
          <cell r="DP339" t="b">
            <v>0</v>
          </cell>
          <cell r="DQ339" t="b">
            <v>0</v>
          </cell>
          <cell r="DR339">
            <v>0</v>
          </cell>
          <cell r="DS339">
            <v>0</v>
          </cell>
          <cell r="DT339">
            <v>0</v>
          </cell>
          <cell r="DU339">
            <v>0</v>
          </cell>
          <cell r="DV339">
            <v>0</v>
          </cell>
          <cell r="DW339">
            <v>0</v>
          </cell>
          <cell r="DX339">
            <v>0</v>
          </cell>
          <cell r="DY339">
            <v>0</v>
          </cell>
          <cell r="DZ339">
            <v>0</v>
          </cell>
          <cell r="EA339">
            <v>0</v>
          </cell>
          <cell r="EB339">
            <v>0</v>
          </cell>
          <cell r="EC339">
            <v>0</v>
          </cell>
          <cell r="ED339">
            <v>0</v>
          </cell>
          <cell r="EE339">
            <v>0</v>
          </cell>
          <cell r="EF339">
            <v>0</v>
          </cell>
          <cell r="EG339">
            <v>0</v>
          </cell>
          <cell r="EH339">
            <v>0</v>
          </cell>
          <cell r="EI339">
            <v>0</v>
          </cell>
          <cell r="EJ339">
            <v>0</v>
          </cell>
          <cell r="EK339">
            <v>0</v>
          </cell>
          <cell r="EL339">
            <v>0</v>
          </cell>
          <cell r="EM339">
            <v>0</v>
          </cell>
          <cell r="EN339">
            <v>0</v>
          </cell>
          <cell r="EO339">
            <v>0</v>
          </cell>
          <cell r="EP339">
            <v>0</v>
          </cell>
          <cell r="EQ339">
            <v>0</v>
          </cell>
          <cell r="ER339">
            <v>0</v>
          </cell>
          <cell r="ES339" t="b">
            <v>0</v>
          </cell>
          <cell r="ET339">
            <v>0</v>
          </cell>
          <cell r="EU339">
            <v>0</v>
          </cell>
          <cell r="EV339">
            <v>0</v>
          </cell>
        </row>
        <row r="340">
          <cell r="A340">
            <v>9</v>
          </cell>
          <cell r="B340" t="str">
            <v>2491125020066</v>
          </cell>
          <cell r="C340" t="str">
            <v>ESTE</v>
          </cell>
          <cell r="D340" t="str">
            <v>GLIGOR CORNELIA</v>
          </cell>
          <cell r="E340" t="str">
            <v>GLIGOR</v>
          </cell>
          <cell r="F340" t="str">
            <v>CORNELIA</v>
          </cell>
          <cell r="G340" t="str">
            <v>referent</v>
          </cell>
          <cell r="H340">
            <v>0</v>
          </cell>
          <cell r="I340">
            <v>2497467</v>
          </cell>
          <cell r="J340">
            <v>2872087</v>
          </cell>
          <cell r="K340">
            <v>2872087</v>
          </cell>
          <cell r="L340">
            <v>0</v>
          </cell>
          <cell r="M340">
            <v>0</v>
          </cell>
          <cell r="N340">
            <v>374620</v>
          </cell>
          <cell r="O340">
            <v>15</v>
          </cell>
          <cell r="P340">
            <v>374620</v>
          </cell>
          <cell r="Q340">
            <v>144</v>
          </cell>
          <cell r="R340">
            <v>144</v>
          </cell>
          <cell r="S340">
            <v>0</v>
          </cell>
          <cell r="T340">
            <v>0</v>
          </cell>
          <cell r="U340">
            <v>0</v>
          </cell>
          <cell r="V340">
            <v>0</v>
          </cell>
          <cell r="W340">
            <v>0</v>
          </cell>
          <cell r="X340">
            <v>0</v>
          </cell>
          <cell r="Y340">
            <v>0</v>
          </cell>
          <cell r="Z340">
            <v>25</v>
          </cell>
          <cell r="AA340">
            <v>718022</v>
          </cell>
          <cell r="AB340">
            <v>718022</v>
          </cell>
          <cell r="AC340">
            <v>10</v>
          </cell>
          <cell r="AD340">
            <v>287209</v>
          </cell>
          <cell r="AE340">
            <v>287209</v>
          </cell>
          <cell r="AF340">
            <v>15</v>
          </cell>
          <cell r="AG340">
            <v>430813</v>
          </cell>
          <cell r="AH340">
            <v>430813</v>
          </cell>
          <cell r="AI340">
            <v>0</v>
          </cell>
          <cell r="AJ340">
            <v>0</v>
          </cell>
          <cell r="AK340">
            <v>0</v>
          </cell>
          <cell r="AL340">
            <v>2303886</v>
          </cell>
          <cell r="AM340">
            <v>0</v>
          </cell>
          <cell r="AN340">
            <v>0</v>
          </cell>
          <cell r="AO340" t="b">
            <v>0</v>
          </cell>
          <cell r="AP340">
            <v>0</v>
          </cell>
          <cell r="AQ340">
            <v>0</v>
          </cell>
          <cell r="AR340">
            <v>3500000</v>
          </cell>
          <cell r="AS340">
            <v>0</v>
          </cell>
          <cell r="AT340">
            <v>0</v>
          </cell>
          <cell r="AU340">
            <v>215407</v>
          </cell>
          <cell r="AV340">
            <v>28721</v>
          </cell>
          <cell r="AW340">
            <v>10112017</v>
          </cell>
          <cell r="AX340">
            <v>707841</v>
          </cell>
          <cell r="AY340">
            <v>0</v>
          </cell>
          <cell r="AZ340">
            <v>138900</v>
          </cell>
          <cell r="BA340">
            <v>9021148</v>
          </cell>
          <cell r="BB340">
            <v>926000</v>
          </cell>
          <cell r="BC340">
            <v>1</v>
          </cell>
          <cell r="BD340">
            <v>0</v>
          </cell>
          <cell r="BE340">
            <v>926000</v>
          </cell>
          <cell r="BF340">
            <v>8095148</v>
          </cell>
          <cell r="BG340">
            <v>2458999</v>
          </cell>
          <cell r="BH340">
            <v>6701049</v>
          </cell>
          <cell r="BI340">
            <v>0</v>
          </cell>
          <cell r="BJ340">
            <v>0</v>
          </cell>
          <cell r="BK340">
            <v>327010</v>
          </cell>
          <cell r="BL340">
            <v>0</v>
          </cell>
          <cell r="BM340">
            <v>6349064</v>
          </cell>
          <cell r="BN340" t="b">
            <v>1</v>
          </cell>
          <cell r="BO340">
            <v>24975</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F340">
            <v>0</v>
          </cell>
          <cell r="CG340">
            <v>0</v>
          </cell>
          <cell r="CH340" t="str">
            <v>DECEMBRIE</v>
          </cell>
          <cell r="CI340" t="str">
            <v>IA</v>
          </cell>
          <cell r="CJ340">
            <v>0</v>
          </cell>
          <cell r="CK340" t="b">
            <v>0</v>
          </cell>
          <cell r="CL340">
            <v>0</v>
          </cell>
          <cell r="CM340">
            <v>0</v>
          </cell>
          <cell r="CN340">
            <v>0</v>
          </cell>
          <cell r="CO340">
            <v>0</v>
          </cell>
          <cell r="CP340" t="str">
            <v>N</v>
          </cell>
          <cell r="CQ340" t="str">
            <v>N</v>
          </cell>
          <cell r="CR340" t="b">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v>0</v>
          </cell>
          <cell r="DN340" t="b">
            <v>0</v>
          </cell>
          <cell r="DO340" t="b">
            <v>0</v>
          </cell>
          <cell r="DP340" t="b">
            <v>0</v>
          </cell>
          <cell r="DQ340" t="b">
            <v>0</v>
          </cell>
          <cell r="DR340">
            <v>0</v>
          </cell>
          <cell r="DS340">
            <v>0</v>
          </cell>
          <cell r="DT340">
            <v>0</v>
          </cell>
          <cell r="DU340">
            <v>0</v>
          </cell>
          <cell r="DV340">
            <v>0</v>
          </cell>
          <cell r="DW340">
            <v>0</v>
          </cell>
          <cell r="DX340">
            <v>0</v>
          </cell>
          <cell r="DY340">
            <v>0</v>
          </cell>
          <cell r="DZ340">
            <v>0</v>
          </cell>
          <cell r="EA340">
            <v>0</v>
          </cell>
          <cell r="EB340">
            <v>0</v>
          </cell>
          <cell r="EC340">
            <v>0</v>
          </cell>
          <cell r="ED340">
            <v>0</v>
          </cell>
          <cell r="EE340">
            <v>0</v>
          </cell>
          <cell r="EF340">
            <v>0</v>
          </cell>
          <cell r="EG340">
            <v>0</v>
          </cell>
          <cell r="EH340">
            <v>0</v>
          </cell>
          <cell r="EI340">
            <v>0</v>
          </cell>
          <cell r="EJ340">
            <v>0</v>
          </cell>
          <cell r="EK340">
            <v>0</v>
          </cell>
          <cell r="EL340">
            <v>0</v>
          </cell>
          <cell r="EM340">
            <v>0</v>
          </cell>
          <cell r="EN340">
            <v>0</v>
          </cell>
          <cell r="EO340">
            <v>0</v>
          </cell>
          <cell r="EP340">
            <v>0</v>
          </cell>
          <cell r="EQ340">
            <v>0</v>
          </cell>
          <cell r="ER340">
            <v>0</v>
          </cell>
          <cell r="ES340" t="b">
            <v>0</v>
          </cell>
          <cell r="ET340">
            <v>0</v>
          </cell>
          <cell r="EU340">
            <v>0</v>
          </cell>
          <cell r="EV340">
            <v>0</v>
          </cell>
        </row>
        <row r="341">
          <cell r="A341">
            <v>11</v>
          </cell>
          <cell r="B341" t="str">
            <v>2720717020050</v>
          </cell>
          <cell r="C341" t="str">
            <v>ESTE</v>
          </cell>
          <cell r="D341" t="str">
            <v>DRAGU MIHAELA-LOREDANA</v>
          </cell>
          <cell r="E341" t="str">
            <v>DRAGU</v>
          </cell>
          <cell r="F341" t="str">
            <v>MIHAELA-LOREDANA</v>
          </cell>
          <cell r="G341" t="str">
            <v>referent</v>
          </cell>
          <cell r="H341">
            <v>0</v>
          </cell>
          <cell r="I341">
            <v>1064816</v>
          </cell>
          <cell r="J341">
            <v>1064816</v>
          </cell>
          <cell r="K341">
            <v>0</v>
          </cell>
          <cell r="L341">
            <v>0</v>
          </cell>
          <cell r="M341">
            <v>0</v>
          </cell>
          <cell r="N341">
            <v>0</v>
          </cell>
          <cell r="O341">
            <v>0</v>
          </cell>
          <cell r="P341">
            <v>0</v>
          </cell>
          <cell r="Q341">
            <v>144</v>
          </cell>
          <cell r="R341">
            <v>0</v>
          </cell>
          <cell r="S341">
            <v>0</v>
          </cell>
          <cell r="T341">
            <v>0</v>
          </cell>
          <cell r="U341">
            <v>0</v>
          </cell>
          <cell r="V341">
            <v>0</v>
          </cell>
          <cell r="W341">
            <v>0</v>
          </cell>
          <cell r="X341">
            <v>0</v>
          </cell>
          <cell r="Y341">
            <v>0</v>
          </cell>
          <cell r="Z341">
            <v>10</v>
          </cell>
          <cell r="AA341">
            <v>0</v>
          </cell>
          <cell r="AB341">
            <v>106482</v>
          </cell>
          <cell r="AC341">
            <v>0</v>
          </cell>
          <cell r="AD341">
            <v>0</v>
          </cell>
          <cell r="AE341">
            <v>0</v>
          </cell>
          <cell r="AF341">
            <v>0</v>
          </cell>
          <cell r="AG341">
            <v>0</v>
          </cell>
          <cell r="AH341">
            <v>0</v>
          </cell>
          <cell r="AI341">
            <v>0</v>
          </cell>
          <cell r="AJ341">
            <v>0</v>
          </cell>
          <cell r="AK341">
            <v>995603</v>
          </cell>
          <cell r="AL341">
            <v>103986</v>
          </cell>
          <cell r="AM341">
            <v>0</v>
          </cell>
          <cell r="AN341">
            <v>0</v>
          </cell>
          <cell r="AO341" t="b">
            <v>0</v>
          </cell>
          <cell r="AP341">
            <v>0</v>
          </cell>
          <cell r="AQ341">
            <v>0</v>
          </cell>
          <cell r="AR341">
            <v>0</v>
          </cell>
          <cell r="AS341">
            <v>0</v>
          </cell>
          <cell r="AT341">
            <v>0</v>
          </cell>
          <cell r="AU341">
            <v>58565</v>
          </cell>
          <cell r="AV341">
            <v>10648</v>
          </cell>
          <cell r="AW341">
            <v>1099589</v>
          </cell>
          <cell r="AX341">
            <v>76971</v>
          </cell>
          <cell r="AY341">
            <v>0</v>
          </cell>
          <cell r="AZ341">
            <v>138900</v>
          </cell>
          <cell r="BA341">
            <v>814505</v>
          </cell>
          <cell r="BB341">
            <v>926000</v>
          </cell>
          <cell r="BC341">
            <v>1</v>
          </cell>
          <cell r="BD341">
            <v>0</v>
          </cell>
          <cell r="BE341">
            <v>814505</v>
          </cell>
          <cell r="BF341">
            <v>0</v>
          </cell>
          <cell r="BG341">
            <v>0</v>
          </cell>
          <cell r="BH341">
            <v>953405</v>
          </cell>
          <cell r="BI341">
            <v>0</v>
          </cell>
          <cell r="BJ341">
            <v>0</v>
          </cell>
          <cell r="BK341">
            <v>0</v>
          </cell>
          <cell r="BL341">
            <v>0</v>
          </cell>
          <cell r="BM341">
            <v>953405</v>
          </cell>
          <cell r="BN341" t="b">
            <v>0</v>
          </cell>
          <cell r="BO341">
            <v>0</v>
          </cell>
          <cell r="BP341">
            <v>0</v>
          </cell>
          <cell r="BQ341">
            <v>0</v>
          </cell>
          <cell r="BR341">
            <v>0</v>
          </cell>
          <cell r="BS341">
            <v>0</v>
          </cell>
          <cell r="BT341">
            <v>0</v>
          </cell>
          <cell r="BU341">
            <v>0</v>
          </cell>
          <cell r="BV341">
            <v>0</v>
          </cell>
          <cell r="BW341">
            <v>0</v>
          </cell>
          <cell r="BX341">
            <v>0</v>
          </cell>
          <cell r="BY341">
            <v>0</v>
          </cell>
          <cell r="BZ341">
            <v>0</v>
          </cell>
          <cell r="CA341">
            <v>0</v>
          </cell>
          <cell r="CB341">
            <v>0</v>
          </cell>
          <cell r="CC341">
            <v>0</v>
          </cell>
          <cell r="CD341">
            <v>0</v>
          </cell>
          <cell r="CF341">
            <v>0</v>
          </cell>
          <cell r="CG341">
            <v>0</v>
          </cell>
          <cell r="CH341" t="str">
            <v>DECEMBRIE</v>
          </cell>
          <cell r="CI341" t="str">
            <v>IA</v>
          </cell>
          <cell r="CJ341">
            <v>0</v>
          </cell>
          <cell r="CK341" t="b">
            <v>0</v>
          </cell>
          <cell r="CL341">
            <v>0</v>
          </cell>
          <cell r="CM341">
            <v>0</v>
          </cell>
          <cell r="CN341">
            <v>0</v>
          </cell>
          <cell r="CO341">
            <v>0</v>
          </cell>
          <cell r="CP341" t="str">
            <v>N</v>
          </cell>
          <cell r="CQ341" t="str">
            <v>N</v>
          </cell>
          <cell r="CR341" t="b">
            <v>0</v>
          </cell>
          <cell r="CS341">
            <v>85</v>
          </cell>
          <cell r="CT341">
            <v>0</v>
          </cell>
          <cell r="CU341">
            <v>144</v>
          </cell>
          <cell r="CV341">
            <v>0</v>
          </cell>
          <cell r="CW341">
            <v>144</v>
          </cell>
          <cell r="CX341">
            <v>0</v>
          </cell>
          <cell r="CY341">
            <v>0</v>
          </cell>
          <cell r="CZ341">
            <v>995603</v>
          </cell>
          <cell r="DA341">
            <v>144</v>
          </cell>
          <cell r="DB341">
            <v>0</v>
          </cell>
          <cell r="DC341">
            <v>144</v>
          </cell>
          <cell r="DD341">
            <v>0</v>
          </cell>
          <cell r="DE341">
            <v>995603</v>
          </cell>
          <cell r="DF341">
            <v>995603</v>
          </cell>
          <cell r="DG341">
            <v>0</v>
          </cell>
          <cell r="DH341">
            <v>0</v>
          </cell>
          <cell r="DI341">
            <v>0</v>
          </cell>
          <cell r="DJ341">
            <v>0</v>
          </cell>
          <cell r="DK341">
            <v>0</v>
          </cell>
          <cell r="DL341">
            <v>0</v>
          </cell>
          <cell r="DM341">
            <v>0</v>
          </cell>
          <cell r="DN341" t="b">
            <v>0</v>
          </cell>
          <cell r="DO341" t="b">
            <v>0</v>
          </cell>
          <cell r="DP341" t="b">
            <v>0</v>
          </cell>
          <cell r="DQ341" t="b">
            <v>1</v>
          </cell>
          <cell r="DR341">
            <v>0</v>
          </cell>
          <cell r="DS341">
            <v>0</v>
          </cell>
          <cell r="DT341">
            <v>0</v>
          </cell>
          <cell r="DU341">
            <v>0</v>
          </cell>
          <cell r="DV341">
            <v>0</v>
          </cell>
          <cell r="DW341">
            <v>0</v>
          </cell>
          <cell r="DX341">
            <v>0</v>
          </cell>
          <cell r="DY341">
            <v>0</v>
          </cell>
          <cell r="DZ341">
            <v>0</v>
          </cell>
          <cell r="EA341">
            <v>0</v>
          </cell>
          <cell r="EB341">
            <v>0</v>
          </cell>
          <cell r="EC341">
            <v>0</v>
          </cell>
          <cell r="ED341">
            <v>0</v>
          </cell>
          <cell r="EE341">
            <v>0</v>
          </cell>
          <cell r="EF341">
            <v>0</v>
          </cell>
          <cell r="EG341">
            <v>0</v>
          </cell>
          <cell r="EH341">
            <v>0</v>
          </cell>
          <cell r="EI341">
            <v>0</v>
          </cell>
          <cell r="EJ341">
            <v>0</v>
          </cell>
          <cell r="EK341">
            <v>0</v>
          </cell>
          <cell r="EL341">
            <v>0</v>
          </cell>
          <cell r="EM341">
            <v>0</v>
          </cell>
          <cell r="EN341">
            <v>0</v>
          </cell>
          <cell r="EO341">
            <v>0</v>
          </cell>
          <cell r="EP341">
            <v>0</v>
          </cell>
          <cell r="EQ341">
            <v>0</v>
          </cell>
          <cell r="ER341">
            <v>0</v>
          </cell>
          <cell r="ES341" t="b">
            <v>0</v>
          </cell>
          <cell r="ET341">
            <v>0</v>
          </cell>
          <cell r="EU341">
            <v>0</v>
          </cell>
          <cell r="EV341">
            <v>0</v>
          </cell>
        </row>
        <row r="342">
          <cell r="A342">
            <v>95</v>
          </cell>
          <cell r="B342" t="str">
            <v>2401103020023</v>
          </cell>
          <cell r="C342" t="str">
            <v>ESTE</v>
          </cell>
          <cell r="D342" t="str">
            <v>IOJA GABRIELA-NATALIA</v>
          </cell>
          <cell r="E342" t="str">
            <v>IOJA</v>
          </cell>
          <cell r="F342" t="str">
            <v>GABRIELA-NATALIA</v>
          </cell>
          <cell r="G342" t="str">
            <v>consilier jur.</v>
          </cell>
          <cell r="H342">
            <v>0</v>
          </cell>
          <cell r="I342">
            <v>3715000</v>
          </cell>
          <cell r="J342">
            <v>3715000</v>
          </cell>
          <cell r="K342">
            <v>1444722</v>
          </cell>
          <cell r="L342">
            <v>0</v>
          </cell>
          <cell r="M342">
            <v>0</v>
          </cell>
          <cell r="N342">
            <v>0</v>
          </cell>
          <cell r="O342">
            <v>0</v>
          </cell>
          <cell r="P342">
            <v>0</v>
          </cell>
          <cell r="Q342">
            <v>144</v>
          </cell>
          <cell r="R342">
            <v>56</v>
          </cell>
          <cell r="S342">
            <v>0</v>
          </cell>
          <cell r="T342">
            <v>0</v>
          </cell>
          <cell r="U342">
            <v>0</v>
          </cell>
          <cell r="V342">
            <v>0</v>
          </cell>
          <cell r="W342">
            <v>0</v>
          </cell>
          <cell r="X342">
            <v>0</v>
          </cell>
          <cell r="Y342">
            <v>0</v>
          </cell>
          <cell r="Z342">
            <v>5</v>
          </cell>
          <cell r="AA342">
            <v>72236</v>
          </cell>
          <cell r="AB342">
            <v>185750</v>
          </cell>
          <cell r="AC342">
            <v>0</v>
          </cell>
          <cell r="AD342">
            <v>0</v>
          </cell>
          <cell r="AE342">
            <v>0</v>
          </cell>
          <cell r="AF342">
            <v>0</v>
          </cell>
          <cell r="AG342">
            <v>0</v>
          </cell>
          <cell r="AH342">
            <v>0</v>
          </cell>
          <cell r="AI342">
            <v>88</v>
          </cell>
          <cell r="AJ342">
            <v>2383792</v>
          </cell>
          <cell r="AK342">
            <v>0</v>
          </cell>
          <cell r="AL342">
            <v>2982284</v>
          </cell>
          <cell r="AM342">
            <v>0</v>
          </cell>
          <cell r="AN342">
            <v>0</v>
          </cell>
          <cell r="AO342" t="b">
            <v>0</v>
          </cell>
          <cell r="AP342">
            <v>0</v>
          </cell>
          <cell r="AQ342">
            <v>0</v>
          </cell>
          <cell r="AR342">
            <v>3500000</v>
          </cell>
          <cell r="AS342">
            <v>0</v>
          </cell>
          <cell r="AT342">
            <v>0</v>
          </cell>
          <cell r="AU342">
            <v>195038</v>
          </cell>
          <cell r="AV342">
            <v>37150</v>
          </cell>
          <cell r="AW342">
            <v>10383034</v>
          </cell>
          <cell r="AX342">
            <v>726812</v>
          </cell>
          <cell r="AY342">
            <v>0</v>
          </cell>
          <cell r="AZ342">
            <v>138900</v>
          </cell>
          <cell r="BA342">
            <v>9285134</v>
          </cell>
          <cell r="BB342">
            <v>926000</v>
          </cell>
          <cell r="BC342">
            <v>1</v>
          </cell>
          <cell r="BD342">
            <v>0</v>
          </cell>
          <cell r="BE342">
            <v>926000</v>
          </cell>
          <cell r="BF342">
            <v>8359134</v>
          </cell>
          <cell r="BG342">
            <v>2564594</v>
          </cell>
          <cell r="BH342">
            <v>6859440</v>
          </cell>
          <cell r="BI342">
            <v>0</v>
          </cell>
          <cell r="BJ342">
            <v>0</v>
          </cell>
          <cell r="BK342">
            <v>0</v>
          </cell>
          <cell r="BL342">
            <v>0</v>
          </cell>
          <cell r="BM342">
            <v>6822290</v>
          </cell>
          <cell r="BN342" t="b">
            <v>1</v>
          </cell>
          <cell r="BO342">
            <v>37150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0</v>
          </cell>
          <cell r="CF342">
            <v>0</v>
          </cell>
          <cell r="CG342">
            <v>0</v>
          </cell>
          <cell r="CH342" t="str">
            <v>DECEMBRIE</v>
          </cell>
          <cell r="CI342" t="str">
            <v>I</v>
          </cell>
          <cell r="CJ342">
            <v>0</v>
          </cell>
          <cell r="CK342" t="b">
            <v>0</v>
          </cell>
          <cell r="CL342">
            <v>0</v>
          </cell>
          <cell r="CM342">
            <v>0</v>
          </cell>
          <cell r="CN342">
            <v>0</v>
          </cell>
          <cell r="CO342">
            <v>0</v>
          </cell>
          <cell r="CP342" t="str">
            <v>N</v>
          </cell>
          <cell r="CQ342" t="str">
            <v>N</v>
          </cell>
          <cell r="CR342" t="b">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v>0</v>
          </cell>
          <cell r="DN342" t="b">
            <v>0</v>
          </cell>
          <cell r="DO342" t="b">
            <v>0</v>
          </cell>
          <cell r="DP342" t="b">
            <v>0</v>
          </cell>
          <cell r="DQ342" t="b">
            <v>0</v>
          </cell>
          <cell r="DR342">
            <v>0</v>
          </cell>
          <cell r="DS342">
            <v>0</v>
          </cell>
          <cell r="DT342">
            <v>0</v>
          </cell>
          <cell r="DU342">
            <v>0</v>
          </cell>
          <cell r="DV342">
            <v>0</v>
          </cell>
          <cell r="DW342">
            <v>0</v>
          </cell>
          <cell r="DX342">
            <v>0</v>
          </cell>
          <cell r="DY342">
            <v>0</v>
          </cell>
          <cell r="DZ342">
            <v>0</v>
          </cell>
          <cell r="EA342">
            <v>0</v>
          </cell>
          <cell r="EB342">
            <v>0</v>
          </cell>
          <cell r="EC342">
            <v>0</v>
          </cell>
          <cell r="ED342">
            <v>0</v>
          </cell>
          <cell r="EE342">
            <v>0</v>
          </cell>
          <cell r="EF342">
            <v>0</v>
          </cell>
          <cell r="EG342">
            <v>0</v>
          </cell>
          <cell r="EH342">
            <v>0</v>
          </cell>
          <cell r="EI342">
            <v>0</v>
          </cell>
          <cell r="EJ342">
            <v>0</v>
          </cell>
          <cell r="EK342">
            <v>0</v>
          </cell>
          <cell r="EL342">
            <v>0</v>
          </cell>
          <cell r="EM342">
            <v>0</v>
          </cell>
          <cell r="EN342">
            <v>0</v>
          </cell>
          <cell r="EO342">
            <v>0</v>
          </cell>
          <cell r="EP342">
            <v>0</v>
          </cell>
          <cell r="EQ342">
            <v>0</v>
          </cell>
          <cell r="ER342">
            <v>0</v>
          </cell>
          <cell r="ES342" t="b">
            <v>0</v>
          </cell>
          <cell r="ET342">
            <v>0</v>
          </cell>
          <cell r="EU342">
            <v>0</v>
          </cell>
          <cell r="EV342">
            <v>0</v>
          </cell>
        </row>
        <row r="343">
          <cell r="A343">
            <v>182</v>
          </cell>
          <cell r="B343" t="str">
            <v>2750628020033</v>
          </cell>
          <cell r="C343" t="str">
            <v>ESTE</v>
          </cell>
          <cell r="D343" t="str">
            <v>BODEA FLORINA</v>
          </cell>
          <cell r="E343" t="str">
            <v>BODEA</v>
          </cell>
          <cell r="F343" t="str">
            <v>FLORINA-ALINA</v>
          </cell>
          <cell r="G343" t="str">
            <v>referent</v>
          </cell>
          <cell r="H343">
            <v>0</v>
          </cell>
          <cell r="I343">
            <v>1732667</v>
          </cell>
          <cell r="J343">
            <v>1732667</v>
          </cell>
          <cell r="K343">
            <v>1732667</v>
          </cell>
          <cell r="L343">
            <v>0</v>
          </cell>
          <cell r="M343">
            <v>0</v>
          </cell>
          <cell r="N343">
            <v>0</v>
          </cell>
          <cell r="O343">
            <v>0</v>
          </cell>
          <cell r="P343">
            <v>0</v>
          </cell>
          <cell r="Q343">
            <v>144</v>
          </cell>
          <cell r="R343">
            <v>144</v>
          </cell>
          <cell r="S343">
            <v>0</v>
          </cell>
          <cell r="T343">
            <v>0</v>
          </cell>
          <cell r="U343">
            <v>0</v>
          </cell>
          <cell r="V343">
            <v>0</v>
          </cell>
          <cell r="W343">
            <v>0</v>
          </cell>
          <cell r="X343">
            <v>0</v>
          </cell>
          <cell r="Y343">
            <v>0</v>
          </cell>
          <cell r="Z343">
            <v>10</v>
          </cell>
          <cell r="AA343">
            <v>173267</v>
          </cell>
          <cell r="AB343">
            <v>173267</v>
          </cell>
          <cell r="AC343">
            <v>0</v>
          </cell>
          <cell r="AD343">
            <v>0</v>
          </cell>
          <cell r="AE343">
            <v>0</v>
          </cell>
          <cell r="AF343">
            <v>0</v>
          </cell>
          <cell r="AG343">
            <v>0</v>
          </cell>
          <cell r="AH343">
            <v>0</v>
          </cell>
          <cell r="AI343">
            <v>0</v>
          </cell>
          <cell r="AJ343">
            <v>0</v>
          </cell>
          <cell r="AK343">
            <v>0</v>
          </cell>
          <cell r="AL343">
            <v>561964</v>
          </cell>
          <cell r="AM343">
            <v>0</v>
          </cell>
          <cell r="AN343">
            <v>0</v>
          </cell>
          <cell r="AO343" t="b">
            <v>0</v>
          </cell>
          <cell r="AP343">
            <v>0</v>
          </cell>
          <cell r="AQ343">
            <v>0</v>
          </cell>
          <cell r="AR343">
            <v>3500000</v>
          </cell>
          <cell r="AS343">
            <v>0</v>
          </cell>
          <cell r="AT343">
            <v>0</v>
          </cell>
          <cell r="AU343">
            <v>95297</v>
          </cell>
          <cell r="AV343">
            <v>17327</v>
          </cell>
          <cell r="AW343">
            <v>5967898</v>
          </cell>
          <cell r="AX343">
            <v>417753</v>
          </cell>
          <cell r="AY343">
            <v>0</v>
          </cell>
          <cell r="AZ343">
            <v>138900</v>
          </cell>
          <cell r="BA343">
            <v>5298621</v>
          </cell>
          <cell r="BB343">
            <v>926000</v>
          </cell>
          <cell r="BC343">
            <v>1</v>
          </cell>
          <cell r="BD343">
            <v>0</v>
          </cell>
          <cell r="BE343">
            <v>926000</v>
          </cell>
          <cell r="BF343">
            <v>4372621</v>
          </cell>
          <cell r="BG343">
            <v>1054731</v>
          </cell>
          <cell r="BH343">
            <v>4382790</v>
          </cell>
          <cell r="BI343">
            <v>0</v>
          </cell>
          <cell r="BJ343">
            <v>0</v>
          </cell>
          <cell r="BK343">
            <v>0</v>
          </cell>
          <cell r="BL343">
            <v>0</v>
          </cell>
          <cell r="BM343">
            <v>4382790</v>
          </cell>
          <cell r="BN343" t="b">
            <v>0</v>
          </cell>
          <cell r="BO343">
            <v>0</v>
          </cell>
          <cell r="BP343">
            <v>0</v>
          </cell>
          <cell r="BQ343">
            <v>0</v>
          </cell>
          <cell r="BR343">
            <v>0</v>
          </cell>
          <cell r="BS343">
            <v>0</v>
          </cell>
          <cell r="BT343">
            <v>0</v>
          </cell>
          <cell r="BU343">
            <v>0</v>
          </cell>
          <cell r="BV343">
            <v>0</v>
          </cell>
          <cell r="BW343">
            <v>0</v>
          </cell>
          <cell r="BX343">
            <v>0</v>
          </cell>
          <cell r="BY343">
            <v>0</v>
          </cell>
          <cell r="BZ343">
            <v>0</v>
          </cell>
          <cell r="CA343">
            <v>0</v>
          </cell>
          <cell r="CB343">
            <v>0</v>
          </cell>
          <cell r="CC343">
            <v>0</v>
          </cell>
          <cell r="CD343">
            <v>0</v>
          </cell>
          <cell r="CF343">
            <v>0</v>
          </cell>
          <cell r="CG343">
            <v>0</v>
          </cell>
          <cell r="CH343" t="str">
            <v>DECEMBRIE</v>
          </cell>
          <cell r="CI343" t="str">
            <v>II</v>
          </cell>
          <cell r="CJ343">
            <v>0</v>
          </cell>
          <cell r="CK343" t="b">
            <v>0</v>
          </cell>
          <cell r="CL343">
            <v>0</v>
          </cell>
          <cell r="CM343">
            <v>0</v>
          </cell>
          <cell r="CN343">
            <v>0</v>
          </cell>
          <cell r="CO343">
            <v>0</v>
          </cell>
          <cell r="CP343" t="str">
            <v>N</v>
          </cell>
          <cell r="CQ343" t="str">
            <v>N</v>
          </cell>
          <cell r="CR343" t="b">
            <v>0</v>
          </cell>
          <cell r="CS343">
            <v>0</v>
          </cell>
          <cell r="CT343">
            <v>0</v>
          </cell>
          <cell r="CU343">
            <v>0</v>
          </cell>
          <cell r="CV343">
            <v>0</v>
          </cell>
          <cell r="CW343">
            <v>0</v>
          </cell>
          <cell r="CX343">
            <v>0</v>
          </cell>
          <cell r="CY343">
            <v>0</v>
          </cell>
          <cell r="CZ343">
            <v>0</v>
          </cell>
          <cell r="DA343">
            <v>0</v>
          </cell>
          <cell r="DB343">
            <v>0</v>
          </cell>
          <cell r="DC343">
            <v>0</v>
          </cell>
          <cell r="DD343">
            <v>0</v>
          </cell>
          <cell r="DE343">
            <v>0</v>
          </cell>
          <cell r="DF343">
            <v>0</v>
          </cell>
          <cell r="DG343">
            <v>0</v>
          </cell>
          <cell r="DH343">
            <v>0</v>
          </cell>
          <cell r="DI343">
            <v>0</v>
          </cell>
          <cell r="DJ343">
            <v>0</v>
          </cell>
          <cell r="DK343">
            <v>0</v>
          </cell>
          <cell r="DL343">
            <v>0</v>
          </cell>
          <cell r="DM343">
            <v>0</v>
          </cell>
          <cell r="DN343" t="b">
            <v>0</v>
          </cell>
          <cell r="DO343" t="b">
            <v>0</v>
          </cell>
          <cell r="DP343" t="b">
            <v>0</v>
          </cell>
          <cell r="DQ343" t="b">
            <v>0</v>
          </cell>
          <cell r="DR343">
            <v>0</v>
          </cell>
          <cell r="DS343">
            <v>0</v>
          </cell>
          <cell r="DT343">
            <v>0</v>
          </cell>
          <cell r="DU343">
            <v>0</v>
          </cell>
          <cell r="DV343">
            <v>0</v>
          </cell>
          <cell r="DW343">
            <v>0</v>
          </cell>
          <cell r="DX343">
            <v>0</v>
          </cell>
          <cell r="DY343">
            <v>0</v>
          </cell>
          <cell r="DZ343">
            <v>0</v>
          </cell>
          <cell r="EA343">
            <v>0</v>
          </cell>
          <cell r="EB343">
            <v>0</v>
          </cell>
          <cell r="EC343">
            <v>0</v>
          </cell>
          <cell r="ED343">
            <v>0</v>
          </cell>
          <cell r="EE343">
            <v>0</v>
          </cell>
          <cell r="EF343">
            <v>0</v>
          </cell>
          <cell r="EG343">
            <v>0</v>
          </cell>
          <cell r="EH343">
            <v>0</v>
          </cell>
          <cell r="EI343">
            <v>0</v>
          </cell>
          <cell r="EJ343">
            <v>0</v>
          </cell>
          <cell r="EK343">
            <v>0</v>
          </cell>
          <cell r="EL343">
            <v>0</v>
          </cell>
          <cell r="EM343">
            <v>0</v>
          </cell>
          <cell r="EN343">
            <v>0</v>
          </cell>
          <cell r="EO343">
            <v>0</v>
          </cell>
          <cell r="EP343">
            <v>0</v>
          </cell>
          <cell r="EQ343">
            <v>0</v>
          </cell>
          <cell r="ER343">
            <v>0</v>
          </cell>
          <cell r="ES343" t="b">
            <v>0</v>
          </cell>
          <cell r="ET343">
            <v>0</v>
          </cell>
          <cell r="EU343">
            <v>0</v>
          </cell>
          <cell r="EV343">
            <v>0</v>
          </cell>
        </row>
        <row r="344">
          <cell r="A344">
            <v>223</v>
          </cell>
          <cell r="B344" t="str">
            <v>2570720020020</v>
          </cell>
          <cell r="C344" t="str">
            <v>ESTE</v>
          </cell>
          <cell r="D344" t="str">
            <v>MATEUT MARIA</v>
          </cell>
          <cell r="E344" t="str">
            <v>MATEUT</v>
          </cell>
          <cell r="F344" t="str">
            <v>MARIA</v>
          </cell>
          <cell r="G344" t="str">
            <v>inspector spec.</v>
          </cell>
          <cell r="H344">
            <v>0</v>
          </cell>
          <cell r="I344">
            <v>3049400</v>
          </cell>
          <cell r="J344">
            <v>3049400</v>
          </cell>
          <cell r="K344">
            <v>3049400</v>
          </cell>
          <cell r="L344">
            <v>0</v>
          </cell>
          <cell r="M344">
            <v>0</v>
          </cell>
          <cell r="N344">
            <v>0</v>
          </cell>
          <cell r="O344">
            <v>0</v>
          </cell>
          <cell r="P344">
            <v>0</v>
          </cell>
          <cell r="Q344">
            <v>144</v>
          </cell>
          <cell r="R344">
            <v>144</v>
          </cell>
          <cell r="S344">
            <v>0</v>
          </cell>
          <cell r="T344">
            <v>0</v>
          </cell>
          <cell r="U344">
            <v>0</v>
          </cell>
          <cell r="V344">
            <v>0</v>
          </cell>
          <cell r="W344">
            <v>0</v>
          </cell>
          <cell r="X344">
            <v>0</v>
          </cell>
          <cell r="Y344">
            <v>0</v>
          </cell>
          <cell r="Z344">
            <v>20</v>
          </cell>
          <cell r="AA344">
            <v>609880</v>
          </cell>
          <cell r="AB344">
            <v>609880</v>
          </cell>
          <cell r="AC344">
            <v>0</v>
          </cell>
          <cell r="AD344">
            <v>0</v>
          </cell>
          <cell r="AE344">
            <v>0</v>
          </cell>
          <cell r="AF344">
            <v>15</v>
          </cell>
          <cell r="AG344">
            <v>457410</v>
          </cell>
          <cell r="AH344">
            <v>457410</v>
          </cell>
          <cell r="AI344">
            <v>0</v>
          </cell>
          <cell r="AJ344">
            <v>0</v>
          </cell>
          <cell r="AK344">
            <v>0</v>
          </cell>
          <cell r="AL344">
            <v>2559690</v>
          </cell>
          <cell r="AM344">
            <v>0</v>
          </cell>
          <cell r="AN344">
            <v>0</v>
          </cell>
          <cell r="AO344" t="b">
            <v>0</v>
          </cell>
          <cell r="AP344">
            <v>0</v>
          </cell>
          <cell r="AQ344">
            <v>0</v>
          </cell>
          <cell r="AR344">
            <v>3500000</v>
          </cell>
          <cell r="AS344">
            <v>0</v>
          </cell>
          <cell r="AT344">
            <v>0</v>
          </cell>
          <cell r="AU344">
            <v>205834</v>
          </cell>
          <cell r="AV344">
            <v>30494</v>
          </cell>
          <cell r="AW344">
            <v>10176380</v>
          </cell>
          <cell r="AX344">
            <v>712347</v>
          </cell>
          <cell r="AY344">
            <v>0</v>
          </cell>
          <cell r="AZ344">
            <v>138900</v>
          </cell>
          <cell r="BA344">
            <v>9088805</v>
          </cell>
          <cell r="BB344">
            <v>926000</v>
          </cell>
          <cell r="BC344">
            <v>1</v>
          </cell>
          <cell r="BD344">
            <v>0</v>
          </cell>
          <cell r="BE344">
            <v>926000</v>
          </cell>
          <cell r="BF344">
            <v>8162805</v>
          </cell>
          <cell r="BG344">
            <v>2486062</v>
          </cell>
          <cell r="BH344">
            <v>6741643</v>
          </cell>
          <cell r="BI344">
            <v>0</v>
          </cell>
          <cell r="BJ344">
            <v>0</v>
          </cell>
          <cell r="BK344">
            <v>0</v>
          </cell>
          <cell r="BL344">
            <v>0</v>
          </cell>
          <cell r="BM344">
            <v>6741643</v>
          </cell>
          <cell r="BN344" t="b">
            <v>0</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F344">
            <v>0</v>
          </cell>
          <cell r="CG344">
            <v>0</v>
          </cell>
          <cell r="CH344" t="str">
            <v>DECEMBRIE</v>
          </cell>
          <cell r="CI344" t="str">
            <v>I</v>
          </cell>
          <cell r="CJ344">
            <v>0</v>
          </cell>
          <cell r="CK344" t="b">
            <v>0</v>
          </cell>
          <cell r="CL344">
            <v>0</v>
          </cell>
          <cell r="CM344">
            <v>0</v>
          </cell>
          <cell r="CN344">
            <v>0</v>
          </cell>
          <cell r="CO344">
            <v>0</v>
          </cell>
          <cell r="CP344" t="str">
            <v>N</v>
          </cell>
          <cell r="CQ344" t="str">
            <v>N</v>
          </cell>
          <cell r="CR344" t="b">
            <v>0</v>
          </cell>
          <cell r="CS344">
            <v>0</v>
          </cell>
          <cell r="CT344">
            <v>0</v>
          </cell>
          <cell r="CU344">
            <v>0</v>
          </cell>
          <cell r="CV344">
            <v>0</v>
          </cell>
          <cell r="CW344">
            <v>0</v>
          </cell>
          <cell r="CX344">
            <v>0</v>
          </cell>
          <cell r="CY344">
            <v>0</v>
          </cell>
          <cell r="CZ344">
            <v>0</v>
          </cell>
          <cell r="DA344">
            <v>0</v>
          </cell>
          <cell r="DB344">
            <v>0</v>
          </cell>
          <cell r="DC344">
            <v>0</v>
          </cell>
          <cell r="DD344">
            <v>0</v>
          </cell>
          <cell r="DE344">
            <v>0</v>
          </cell>
          <cell r="DF344">
            <v>0</v>
          </cell>
          <cell r="DG344">
            <v>0</v>
          </cell>
          <cell r="DH344">
            <v>0</v>
          </cell>
          <cell r="DI344">
            <v>0</v>
          </cell>
          <cell r="DJ344">
            <v>0</v>
          </cell>
          <cell r="DK344">
            <v>0</v>
          </cell>
          <cell r="DL344">
            <v>0</v>
          </cell>
          <cell r="DM344">
            <v>0</v>
          </cell>
          <cell r="DN344" t="b">
            <v>0</v>
          </cell>
          <cell r="DO344" t="b">
            <v>0</v>
          </cell>
          <cell r="DP344" t="b">
            <v>0</v>
          </cell>
          <cell r="DQ344" t="b">
            <v>0</v>
          </cell>
          <cell r="DR344">
            <v>0</v>
          </cell>
          <cell r="DS344">
            <v>0</v>
          </cell>
          <cell r="DT344">
            <v>0</v>
          </cell>
          <cell r="DU344">
            <v>0</v>
          </cell>
          <cell r="DV344">
            <v>0</v>
          </cell>
          <cell r="DW344">
            <v>0</v>
          </cell>
          <cell r="DX344">
            <v>0</v>
          </cell>
          <cell r="DY344">
            <v>0</v>
          </cell>
          <cell r="DZ344">
            <v>0</v>
          </cell>
          <cell r="EA344">
            <v>0</v>
          </cell>
          <cell r="EB344">
            <v>0</v>
          </cell>
          <cell r="EC344">
            <v>0</v>
          </cell>
          <cell r="ED344">
            <v>0</v>
          </cell>
          <cell r="EE344">
            <v>0</v>
          </cell>
          <cell r="EF344">
            <v>0</v>
          </cell>
          <cell r="EG344">
            <v>0</v>
          </cell>
          <cell r="EH344">
            <v>0</v>
          </cell>
          <cell r="EI344">
            <v>0</v>
          </cell>
          <cell r="EJ344">
            <v>0</v>
          </cell>
          <cell r="EK344">
            <v>0</v>
          </cell>
          <cell r="EL344">
            <v>0</v>
          </cell>
          <cell r="EM344">
            <v>0</v>
          </cell>
          <cell r="EN344">
            <v>0</v>
          </cell>
          <cell r="EO344">
            <v>0</v>
          </cell>
          <cell r="EP344">
            <v>0</v>
          </cell>
          <cell r="EQ344">
            <v>0</v>
          </cell>
          <cell r="ER344">
            <v>0</v>
          </cell>
          <cell r="ES344" t="b">
            <v>0</v>
          </cell>
          <cell r="ET344">
            <v>0</v>
          </cell>
          <cell r="EU344">
            <v>0</v>
          </cell>
          <cell r="EV344">
            <v>0</v>
          </cell>
        </row>
        <row r="345">
          <cell r="A345">
            <v>314</v>
          </cell>
          <cell r="B345" t="str">
            <v>1520319020022</v>
          </cell>
          <cell r="C345" t="str">
            <v>ESTE</v>
          </cell>
          <cell r="D345" t="str">
            <v>INCICAU AUREL</v>
          </cell>
          <cell r="E345" t="str">
            <v>INCICAU</v>
          </cell>
          <cell r="F345" t="str">
            <v>AUREL</v>
          </cell>
          <cell r="G345" t="str">
            <v>subinginer</v>
          </cell>
          <cell r="H345">
            <v>0</v>
          </cell>
          <cell r="I345">
            <v>1959200</v>
          </cell>
          <cell r="J345">
            <v>1959200</v>
          </cell>
          <cell r="K345">
            <v>0</v>
          </cell>
          <cell r="L345">
            <v>0</v>
          </cell>
          <cell r="M345">
            <v>0</v>
          </cell>
          <cell r="N345">
            <v>0</v>
          </cell>
          <cell r="O345">
            <v>0</v>
          </cell>
          <cell r="P345">
            <v>0</v>
          </cell>
          <cell r="Q345">
            <v>144</v>
          </cell>
          <cell r="R345">
            <v>0</v>
          </cell>
          <cell r="S345">
            <v>0</v>
          </cell>
          <cell r="T345">
            <v>0</v>
          </cell>
          <cell r="U345">
            <v>0</v>
          </cell>
          <cell r="V345">
            <v>0</v>
          </cell>
          <cell r="W345">
            <v>0</v>
          </cell>
          <cell r="X345">
            <v>0</v>
          </cell>
          <cell r="Y345">
            <v>0</v>
          </cell>
          <cell r="Z345">
            <v>25</v>
          </cell>
          <cell r="AA345">
            <v>0</v>
          </cell>
          <cell r="AB345">
            <v>489800</v>
          </cell>
          <cell r="AC345">
            <v>0</v>
          </cell>
          <cell r="AD345">
            <v>0</v>
          </cell>
          <cell r="AE345">
            <v>0</v>
          </cell>
          <cell r="AF345">
            <v>0</v>
          </cell>
          <cell r="AG345">
            <v>0</v>
          </cell>
          <cell r="AH345">
            <v>0</v>
          </cell>
          <cell r="AI345">
            <v>144</v>
          </cell>
          <cell r="AJ345">
            <v>2449000</v>
          </cell>
          <cell r="AK345">
            <v>0</v>
          </cell>
          <cell r="AL345">
            <v>1357589</v>
          </cell>
          <cell r="AM345">
            <v>0</v>
          </cell>
          <cell r="AN345">
            <v>0</v>
          </cell>
          <cell r="AO345" t="b">
            <v>0</v>
          </cell>
          <cell r="AP345">
            <v>0</v>
          </cell>
          <cell r="AQ345">
            <v>0</v>
          </cell>
          <cell r="AR345">
            <v>3500000</v>
          </cell>
          <cell r="AS345">
            <v>0</v>
          </cell>
          <cell r="AT345">
            <v>0</v>
          </cell>
          <cell r="AU345">
            <v>122450</v>
          </cell>
          <cell r="AV345">
            <v>19592</v>
          </cell>
          <cell r="AW345">
            <v>7306589</v>
          </cell>
          <cell r="AX345">
            <v>511461</v>
          </cell>
          <cell r="AY345">
            <v>0</v>
          </cell>
          <cell r="AZ345">
            <v>138900</v>
          </cell>
          <cell r="BA345">
            <v>6514186</v>
          </cell>
          <cell r="BB345">
            <v>926000</v>
          </cell>
          <cell r="BC345">
            <v>1.35</v>
          </cell>
          <cell r="BD345">
            <v>324100</v>
          </cell>
          <cell r="BE345">
            <v>1250100</v>
          </cell>
          <cell r="BF345">
            <v>5264086</v>
          </cell>
          <cell r="BG345">
            <v>1357829</v>
          </cell>
          <cell r="BH345">
            <v>5295257</v>
          </cell>
          <cell r="BI345">
            <v>0</v>
          </cell>
          <cell r="BJ345">
            <v>0</v>
          </cell>
          <cell r="BK345">
            <v>0</v>
          </cell>
          <cell r="BL345">
            <v>0</v>
          </cell>
          <cell r="BM345">
            <v>5295257</v>
          </cell>
          <cell r="BN345" t="b">
            <v>0</v>
          </cell>
          <cell r="BO345">
            <v>0</v>
          </cell>
          <cell r="BP345">
            <v>0</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F345">
            <v>0</v>
          </cell>
          <cell r="CG345">
            <v>0</v>
          </cell>
          <cell r="CH345" t="str">
            <v>DECEMBRIE</v>
          </cell>
          <cell r="CI345" t="str">
            <v>I</v>
          </cell>
          <cell r="CJ345">
            <v>0</v>
          </cell>
          <cell r="CK345" t="b">
            <v>0</v>
          </cell>
          <cell r="CL345">
            <v>0</v>
          </cell>
          <cell r="CM345">
            <v>0</v>
          </cell>
          <cell r="CN345">
            <v>0</v>
          </cell>
          <cell r="CO345">
            <v>0</v>
          </cell>
          <cell r="CP345" t="str">
            <v>N</v>
          </cell>
          <cell r="CQ345" t="str">
            <v>N</v>
          </cell>
          <cell r="CR345" t="b">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t="b">
            <v>0</v>
          </cell>
          <cell r="DO345" t="b">
            <v>0</v>
          </cell>
          <cell r="DP345" t="b">
            <v>0</v>
          </cell>
          <cell r="DQ345" t="b">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t="b">
            <v>0</v>
          </cell>
          <cell r="ET345">
            <v>0</v>
          </cell>
          <cell r="EU345">
            <v>0</v>
          </cell>
          <cell r="EV345">
            <v>0</v>
          </cell>
        </row>
        <row r="346">
          <cell r="A346">
            <v>12</v>
          </cell>
          <cell r="B346" t="str">
            <v>2601113020021</v>
          </cell>
          <cell r="C346" t="str">
            <v>ESTE</v>
          </cell>
          <cell r="D346" t="str">
            <v>PALINKO ELENA</v>
          </cell>
          <cell r="E346" t="str">
            <v>PALINKO</v>
          </cell>
          <cell r="F346" t="str">
            <v>ELENA</v>
          </cell>
          <cell r="G346" t="str">
            <v>referent</v>
          </cell>
          <cell r="H346">
            <v>0</v>
          </cell>
          <cell r="I346">
            <v>2150733</v>
          </cell>
          <cell r="J346">
            <v>2150733</v>
          </cell>
          <cell r="K346">
            <v>1314337</v>
          </cell>
          <cell r="L346">
            <v>0</v>
          </cell>
          <cell r="M346">
            <v>0</v>
          </cell>
          <cell r="N346">
            <v>0</v>
          </cell>
          <cell r="O346">
            <v>0</v>
          </cell>
          <cell r="P346">
            <v>0</v>
          </cell>
          <cell r="Q346">
            <v>144</v>
          </cell>
          <cell r="R346">
            <v>88</v>
          </cell>
          <cell r="S346">
            <v>0</v>
          </cell>
          <cell r="T346">
            <v>0</v>
          </cell>
          <cell r="U346">
            <v>0</v>
          </cell>
          <cell r="V346">
            <v>0</v>
          </cell>
          <cell r="W346">
            <v>0</v>
          </cell>
          <cell r="X346">
            <v>0</v>
          </cell>
          <cell r="Y346">
            <v>0</v>
          </cell>
          <cell r="Z346">
            <v>10</v>
          </cell>
          <cell r="AA346">
            <v>131434</v>
          </cell>
          <cell r="AB346">
            <v>215073</v>
          </cell>
          <cell r="AC346">
            <v>0</v>
          </cell>
          <cell r="AD346">
            <v>0</v>
          </cell>
          <cell r="AE346">
            <v>0</v>
          </cell>
          <cell r="AF346">
            <v>0</v>
          </cell>
          <cell r="AG346">
            <v>0</v>
          </cell>
          <cell r="AH346">
            <v>0</v>
          </cell>
          <cell r="AI346">
            <v>56</v>
          </cell>
          <cell r="AJ346">
            <v>920036</v>
          </cell>
          <cell r="AK346">
            <v>0</v>
          </cell>
          <cell r="AL346">
            <v>748704</v>
          </cell>
          <cell r="AM346">
            <v>0</v>
          </cell>
          <cell r="AN346">
            <v>0</v>
          </cell>
          <cell r="AO346" t="b">
            <v>0</v>
          </cell>
          <cell r="AP346">
            <v>0</v>
          </cell>
          <cell r="AQ346">
            <v>0</v>
          </cell>
          <cell r="AR346">
            <v>3500000</v>
          </cell>
          <cell r="AS346">
            <v>0</v>
          </cell>
          <cell r="AT346">
            <v>0</v>
          </cell>
          <cell r="AU346">
            <v>118290</v>
          </cell>
          <cell r="AV346">
            <v>21507</v>
          </cell>
          <cell r="AW346">
            <v>6614511</v>
          </cell>
          <cell r="AX346">
            <v>463016</v>
          </cell>
          <cell r="AY346">
            <v>0</v>
          </cell>
          <cell r="AZ346">
            <v>138900</v>
          </cell>
          <cell r="BA346">
            <v>5872798</v>
          </cell>
          <cell r="BB346">
            <v>926000</v>
          </cell>
          <cell r="BC346">
            <v>1.35</v>
          </cell>
          <cell r="BD346">
            <v>324100</v>
          </cell>
          <cell r="BE346">
            <v>1250100</v>
          </cell>
          <cell r="BF346">
            <v>4622698</v>
          </cell>
          <cell r="BG346">
            <v>1139757</v>
          </cell>
          <cell r="BH346">
            <v>4871941</v>
          </cell>
          <cell r="BI346">
            <v>0</v>
          </cell>
          <cell r="BJ346">
            <v>0</v>
          </cell>
          <cell r="BK346">
            <v>0</v>
          </cell>
          <cell r="BL346">
            <v>0</v>
          </cell>
          <cell r="BM346">
            <v>4871941</v>
          </cell>
          <cell r="BN346" t="b">
            <v>0</v>
          </cell>
          <cell r="BO346">
            <v>0</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F346">
            <v>0</v>
          </cell>
          <cell r="CG346">
            <v>0</v>
          </cell>
          <cell r="CH346" t="str">
            <v>DECEMBRIE</v>
          </cell>
          <cell r="CI346" t="str">
            <v>IA</v>
          </cell>
          <cell r="CJ346">
            <v>0</v>
          </cell>
          <cell r="CK346" t="b">
            <v>0</v>
          </cell>
          <cell r="CL346">
            <v>0</v>
          </cell>
          <cell r="CM346">
            <v>0</v>
          </cell>
          <cell r="CN346">
            <v>0</v>
          </cell>
          <cell r="CO346">
            <v>0</v>
          </cell>
          <cell r="CP346" t="str">
            <v>N</v>
          </cell>
          <cell r="CQ346" t="str">
            <v>N</v>
          </cell>
          <cell r="CR346" t="b">
            <v>0</v>
          </cell>
          <cell r="CS346">
            <v>0</v>
          </cell>
          <cell r="CT346">
            <v>0</v>
          </cell>
          <cell r="CU346">
            <v>0</v>
          </cell>
          <cell r="CV346">
            <v>0</v>
          </cell>
          <cell r="CW346">
            <v>0</v>
          </cell>
          <cell r="CX346">
            <v>0</v>
          </cell>
          <cell r="CY346">
            <v>0</v>
          </cell>
          <cell r="CZ346">
            <v>0</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t="b">
            <v>0</v>
          </cell>
          <cell r="DO346" t="b">
            <v>0</v>
          </cell>
          <cell r="DP346" t="b">
            <v>0</v>
          </cell>
          <cell r="DQ346" t="b">
            <v>0</v>
          </cell>
          <cell r="DR346">
            <v>0</v>
          </cell>
          <cell r="DS346">
            <v>0</v>
          </cell>
          <cell r="DT346">
            <v>0</v>
          </cell>
          <cell r="DU346">
            <v>0</v>
          </cell>
          <cell r="DV346">
            <v>0</v>
          </cell>
          <cell r="DW346">
            <v>0</v>
          </cell>
          <cell r="DX346">
            <v>0</v>
          </cell>
          <cell r="DY346">
            <v>0</v>
          </cell>
          <cell r="DZ346">
            <v>0</v>
          </cell>
          <cell r="EA346">
            <v>0</v>
          </cell>
          <cell r="EB346">
            <v>0</v>
          </cell>
          <cell r="EC346">
            <v>0</v>
          </cell>
          <cell r="ED346">
            <v>0</v>
          </cell>
          <cell r="EE346">
            <v>0</v>
          </cell>
          <cell r="EF346">
            <v>0</v>
          </cell>
          <cell r="EG346">
            <v>0</v>
          </cell>
          <cell r="EH346">
            <v>0</v>
          </cell>
          <cell r="EI346">
            <v>0</v>
          </cell>
          <cell r="EJ346">
            <v>0</v>
          </cell>
          <cell r="EK346">
            <v>0</v>
          </cell>
          <cell r="EL346">
            <v>0</v>
          </cell>
          <cell r="EM346">
            <v>0</v>
          </cell>
          <cell r="EN346">
            <v>0</v>
          </cell>
          <cell r="EO346">
            <v>0</v>
          </cell>
          <cell r="EP346">
            <v>0</v>
          </cell>
          <cell r="EQ346">
            <v>0</v>
          </cell>
          <cell r="ER346">
            <v>0</v>
          </cell>
          <cell r="ES346" t="b">
            <v>0</v>
          </cell>
          <cell r="ET346">
            <v>0</v>
          </cell>
          <cell r="EU346">
            <v>0</v>
          </cell>
          <cell r="EV346">
            <v>0</v>
          </cell>
        </row>
        <row r="347">
          <cell r="A347">
            <v>69</v>
          </cell>
          <cell r="B347" t="str">
            <v>2750911020021</v>
          </cell>
          <cell r="C347" t="str">
            <v>ESTE</v>
          </cell>
          <cell r="D347" t="str">
            <v>BRINCOVAN DARIA-LAVINIA</v>
          </cell>
          <cell r="E347" t="str">
            <v>BRINCOVAN</v>
          </cell>
          <cell r="F347" t="str">
            <v>DARIA-LAVINIA</v>
          </cell>
          <cell r="G347" t="str">
            <v>inspector</v>
          </cell>
          <cell r="H347">
            <v>0</v>
          </cell>
          <cell r="I347">
            <v>2398400</v>
          </cell>
          <cell r="J347">
            <v>2398400</v>
          </cell>
          <cell r="K347">
            <v>1732178</v>
          </cell>
          <cell r="L347">
            <v>0</v>
          </cell>
          <cell r="M347">
            <v>0</v>
          </cell>
          <cell r="N347">
            <v>0</v>
          </cell>
          <cell r="O347">
            <v>0</v>
          </cell>
          <cell r="P347">
            <v>0</v>
          </cell>
          <cell r="Q347">
            <v>144</v>
          </cell>
          <cell r="R347">
            <v>104</v>
          </cell>
          <cell r="S347">
            <v>0</v>
          </cell>
          <cell r="T347">
            <v>0</v>
          </cell>
          <cell r="U347">
            <v>0</v>
          </cell>
          <cell r="V347">
            <v>0</v>
          </cell>
          <cell r="W347">
            <v>0</v>
          </cell>
          <cell r="X347">
            <v>0</v>
          </cell>
          <cell r="Y347">
            <v>0</v>
          </cell>
          <cell r="Z347">
            <v>5</v>
          </cell>
          <cell r="AA347">
            <v>86609</v>
          </cell>
          <cell r="AB347">
            <v>119920</v>
          </cell>
          <cell r="AC347">
            <v>0</v>
          </cell>
          <cell r="AD347">
            <v>0</v>
          </cell>
          <cell r="AE347">
            <v>0</v>
          </cell>
          <cell r="AF347">
            <v>0</v>
          </cell>
          <cell r="AG347">
            <v>0</v>
          </cell>
          <cell r="AH347">
            <v>0</v>
          </cell>
          <cell r="AI347">
            <v>40</v>
          </cell>
          <cell r="AJ347">
            <v>699533</v>
          </cell>
          <cell r="AK347">
            <v>0</v>
          </cell>
          <cell r="AL347">
            <v>552756</v>
          </cell>
          <cell r="AM347">
            <v>0</v>
          </cell>
          <cell r="AN347">
            <v>0</v>
          </cell>
          <cell r="AO347" t="b">
            <v>0</v>
          </cell>
          <cell r="AP347">
            <v>0</v>
          </cell>
          <cell r="AQ347">
            <v>0</v>
          </cell>
          <cell r="AR347">
            <v>3500000</v>
          </cell>
          <cell r="AS347">
            <v>0</v>
          </cell>
          <cell r="AT347">
            <v>0</v>
          </cell>
          <cell r="AU347">
            <v>125916</v>
          </cell>
          <cell r="AV347">
            <v>23984</v>
          </cell>
          <cell r="AW347">
            <v>6571076</v>
          </cell>
          <cell r="AX347">
            <v>459975</v>
          </cell>
          <cell r="AY347">
            <v>0</v>
          </cell>
          <cell r="AZ347">
            <v>138900</v>
          </cell>
          <cell r="BA347">
            <v>5822301</v>
          </cell>
          <cell r="BB347">
            <v>926000</v>
          </cell>
          <cell r="BC347">
            <v>1</v>
          </cell>
          <cell r="BD347">
            <v>0</v>
          </cell>
          <cell r="BE347">
            <v>926000</v>
          </cell>
          <cell r="BF347">
            <v>4896301</v>
          </cell>
          <cell r="BG347">
            <v>1232782</v>
          </cell>
          <cell r="BH347">
            <v>4728419</v>
          </cell>
          <cell r="BI347">
            <v>0</v>
          </cell>
          <cell r="BJ347">
            <v>0</v>
          </cell>
          <cell r="BK347">
            <v>0</v>
          </cell>
          <cell r="BL347">
            <v>0</v>
          </cell>
          <cell r="BM347">
            <v>4704435</v>
          </cell>
          <cell r="BN347" t="b">
            <v>1</v>
          </cell>
          <cell r="BO347">
            <v>23984</v>
          </cell>
          <cell r="BP347">
            <v>0</v>
          </cell>
          <cell r="BQ347">
            <v>0</v>
          </cell>
          <cell r="BR347">
            <v>0</v>
          </cell>
          <cell r="BS347">
            <v>0</v>
          </cell>
          <cell r="BT347">
            <v>0</v>
          </cell>
          <cell r="BU347">
            <v>0</v>
          </cell>
          <cell r="BV347">
            <v>0</v>
          </cell>
          <cell r="BW347">
            <v>0</v>
          </cell>
          <cell r="BX347">
            <v>0</v>
          </cell>
          <cell r="BY347">
            <v>0</v>
          </cell>
          <cell r="BZ347">
            <v>0</v>
          </cell>
          <cell r="CA347">
            <v>0</v>
          </cell>
          <cell r="CB347">
            <v>0</v>
          </cell>
          <cell r="CC347">
            <v>0</v>
          </cell>
          <cell r="CD347">
            <v>0</v>
          </cell>
          <cell r="CF347">
            <v>0</v>
          </cell>
          <cell r="CG347">
            <v>0</v>
          </cell>
          <cell r="CH347" t="str">
            <v>DECEMBRIE</v>
          </cell>
          <cell r="CJ347">
            <v>0</v>
          </cell>
          <cell r="CK347" t="b">
            <v>0</v>
          </cell>
          <cell r="CL347">
            <v>0</v>
          </cell>
          <cell r="CM347">
            <v>0</v>
          </cell>
          <cell r="CN347">
            <v>0</v>
          </cell>
          <cell r="CO347">
            <v>0</v>
          </cell>
          <cell r="CP347" t="str">
            <v>N</v>
          </cell>
          <cell r="CQ347" t="str">
            <v>N</v>
          </cell>
          <cell r="CR347" t="b">
            <v>0</v>
          </cell>
          <cell r="CS347">
            <v>0</v>
          </cell>
          <cell r="CT347">
            <v>0</v>
          </cell>
          <cell r="CU347">
            <v>0</v>
          </cell>
          <cell r="CV347">
            <v>0</v>
          </cell>
          <cell r="CW347">
            <v>0</v>
          </cell>
          <cell r="CX347">
            <v>0</v>
          </cell>
          <cell r="CY347">
            <v>0</v>
          </cell>
          <cell r="CZ347">
            <v>0</v>
          </cell>
          <cell r="DA347">
            <v>0</v>
          </cell>
          <cell r="DB347">
            <v>0</v>
          </cell>
          <cell r="DC347">
            <v>0</v>
          </cell>
          <cell r="DD347">
            <v>0</v>
          </cell>
          <cell r="DE347">
            <v>0</v>
          </cell>
          <cell r="DF347">
            <v>0</v>
          </cell>
          <cell r="DG347">
            <v>0</v>
          </cell>
          <cell r="DH347">
            <v>0</v>
          </cell>
          <cell r="DI347">
            <v>0</v>
          </cell>
          <cell r="DJ347">
            <v>0</v>
          </cell>
          <cell r="DK347">
            <v>0</v>
          </cell>
          <cell r="DL347">
            <v>0</v>
          </cell>
          <cell r="DM347">
            <v>0</v>
          </cell>
          <cell r="DN347" t="b">
            <v>0</v>
          </cell>
          <cell r="DO347" t="b">
            <v>0</v>
          </cell>
          <cell r="DP347" t="b">
            <v>0</v>
          </cell>
          <cell r="DQ347" t="b">
            <v>0</v>
          </cell>
          <cell r="DR347">
            <v>0</v>
          </cell>
          <cell r="DS347">
            <v>0</v>
          </cell>
          <cell r="DT347">
            <v>0</v>
          </cell>
          <cell r="DU347">
            <v>0</v>
          </cell>
          <cell r="DV347">
            <v>0</v>
          </cell>
          <cell r="DW347">
            <v>0</v>
          </cell>
          <cell r="DX347">
            <v>0</v>
          </cell>
          <cell r="DY347">
            <v>0</v>
          </cell>
          <cell r="DZ347">
            <v>0</v>
          </cell>
          <cell r="EA347">
            <v>0</v>
          </cell>
          <cell r="EB347">
            <v>0</v>
          </cell>
          <cell r="EC347">
            <v>0</v>
          </cell>
          <cell r="ED347">
            <v>0</v>
          </cell>
          <cell r="EE347">
            <v>0</v>
          </cell>
          <cell r="EF347">
            <v>0</v>
          </cell>
          <cell r="EG347">
            <v>0</v>
          </cell>
          <cell r="EH347">
            <v>0</v>
          </cell>
          <cell r="EI347">
            <v>0</v>
          </cell>
          <cell r="EJ347">
            <v>0</v>
          </cell>
          <cell r="EK347">
            <v>0</v>
          </cell>
          <cell r="EL347">
            <v>0</v>
          </cell>
          <cell r="EM347">
            <v>0</v>
          </cell>
          <cell r="EN347">
            <v>0</v>
          </cell>
          <cell r="EO347">
            <v>0</v>
          </cell>
          <cell r="EP347">
            <v>0</v>
          </cell>
          <cell r="EQ347">
            <v>0</v>
          </cell>
          <cell r="ER347">
            <v>0</v>
          </cell>
          <cell r="ES347" t="b">
            <v>0</v>
          </cell>
          <cell r="ET347">
            <v>0</v>
          </cell>
          <cell r="EU347">
            <v>0</v>
          </cell>
          <cell r="EV347">
            <v>0</v>
          </cell>
        </row>
        <row r="348">
          <cell r="A348">
            <v>14</v>
          </cell>
          <cell r="B348" t="str">
            <v>2531201020014</v>
          </cell>
          <cell r="C348" t="str">
            <v>ESTE</v>
          </cell>
          <cell r="D348" t="str">
            <v>CIUPE ANA</v>
          </cell>
          <cell r="E348" t="str">
            <v>CIUPE</v>
          </cell>
          <cell r="F348" t="str">
            <v>ANA</v>
          </cell>
          <cell r="G348" t="str">
            <v>referent</v>
          </cell>
          <cell r="H348">
            <v>0</v>
          </cell>
          <cell r="I348">
            <v>2547000</v>
          </cell>
          <cell r="J348">
            <v>2547000</v>
          </cell>
          <cell r="K348">
            <v>2547000</v>
          </cell>
          <cell r="L348">
            <v>0</v>
          </cell>
          <cell r="M348">
            <v>0</v>
          </cell>
          <cell r="N348">
            <v>0</v>
          </cell>
          <cell r="O348">
            <v>0</v>
          </cell>
          <cell r="P348">
            <v>0</v>
          </cell>
          <cell r="Q348">
            <v>144</v>
          </cell>
          <cell r="R348">
            <v>144</v>
          </cell>
          <cell r="S348">
            <v>0</v>
          </cell>
          <cell r="T348">
            <v>0</v>
          </cell>
          <cell r="U348">
            <v>16</v>
          </cell>
          <cell r="V348">
            <v>566000</v>
          </cell>
          <cell r="W348">
            <v>566000</v>
          </cell>
          <cell r="X348">
            <v>0</v>
          </cell>
          <cell r="Y348">
            <v>0</v>
          </cell>
          <cell r="Z348">
            <v>25</v>
          </cell>
          <cell r="AA348">
            <v>636750</v>
          </cell>
          <cell r="AB348">
            <v>636750</v>
          </cell>
          <cell r="AC348">
            <v>0</v>
          </cell>
          <cell r="AD348">
            <v>0</v>
          </cell>
          <cell r="AE348">
            <v>0</v>
          </cell>
          <cell r="AF348">
            <v>0</v>
          </cell>
          <cell r="AG348">
            <v>0</v>
          </cell>
          <cell r="AH348">
            <v>0</v>
          </cell>
          <cell r="AI348">
            <v>0</v>
          </cell>
          <cell r="AJ348">
            <v>0</v>
          </cell>
          <cell r="AK348">
            <v>0</v>
          </cell>
          <cell r="AL348">
            <v>397969</v>
          </cell>
          <cell r="AM348">
            <v>0</v>
          </cell>
          <cell r="AN348">
            <v>0</v>
          </cell>
          <cell r="AO348" t="b">
            <v>0</v>
          </cell>
          <cell r="AP348">
            <v>0</v>
          </cell>
          <cell r="AQ348">
            <v>0</v>
          </cell>
          <cell r="AR348">
            <v>3500000</v>
          </cell>
          <cell r="AS348">
            <v>0</v>
          </cell>
          <cell r="AT348">
            <v>0</v>
          </cell>
          <cell r="AU348">
            <v>159188</v>
          </cell>
          <cell r="AV348">
            <v>25470</v>
          </cell>
          <cell r="AW348">
            <v>7647719</v>
          </cell>
          <cell r="AX348">
            <v>535340</v>
          </cell>
          <cell r="AY348">
            <v>0</v>
          </cell>
          <cell r="AZ348">
            <v>138900</v>
          </cell>
          <cell r="BA348">
            <v>6788821</v>
          </cell>
          <cell r="BB348">
            <v>926000</v>
          </cell>
          <cell r="BC348">
            <v>1</v>
          </cell>
          <cell r="BD348">
            <v>0</v>
          </cell>
          <cell r="BE348">
            <v>926000</v>
          </cell>
          <cell r="BF348">
            <v>5862821</v>
          </cell>
          <cell r="BG348">
            <v>1566068</v>
          </cell>
          <cell r="BH348">
            <v>5361653</v>
          </cell>
          <cell r="BI348">
            <v>0</v>
          </cell>
          <cell r="BJ348">
            <v>0</v>
          </cell>
          <cell r="BK348">
            <v>0</v>
          </cell>
          <cell r="BL348">
            <v>0</v>
          </cell>
          <cell r="BM348">
            <v>5361653</v>
          </cell>
          <cell r="BN348" t="b">
            <v>0</v>
          </cell>
          <cell r="BO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F348">
            <v>0</v>
          </cell>
          <cell r="CG348">
            <v>0</v>
          </cell>
          <cell r="CH348" t="str">
            <v>DECEMBRIE</v>
          </cell>
          <cell r="CJ348">
            <v>0</v>
          </cell>
          <cell r="CK348" t="b">
            <v>0</v>
          </cell>
          <cell r="CL348">
            <v>0</v>
          </cell>
          <cell r="CM348">
            <v>0</v>
          </cell>
          <cell r="CN348">
            <v>0</v>
          </cell>
          <cell r="CO348">
            <v>0</v>
          </cell>
          <cell r="CP348" t="str">
            <v>N</v>
          </cell>
          <cell r="CQ348" t="str">
            <v>N</v>
          </cell>
          <cell r="CR348" t="b">
            <v>0</v>
          </cell>
          <cell r="CS348">
            <v>0</v>
          </cell>
          <cell r="CT348">
            <v>0</v>
          </cell>
          <cell r="CU348">
            <v>0</v>
          </cell>
          <cell r="CV348">
            <v>0</v>
          </cell>
          <cell r="CW348">
            <v>0</v>
          </cell>
          <cell r="CX348">
            <v>0</v>
          </cell>
          <cell r="CY348">
            <v>0</v>
          </cell>
          <cell r="CZ348">
            <v>0</v>
          </cell>
          <cell r="DA348">
            <v>0</v>
          </cell>
          <cell r="DB348">
            <v>0</v>
          </cell>
          <cell r="DC348">
            <v>0</v>
          </cell>
          <cell r="DD348">
            <v>0</v>
          </cell>
          <cell r="DE348">
            <v>0</v>
          </cell>
          <cell r="DF348">
            <v>0</v>
          </cell>
          <cell r="DG348">
            <v>0</v>
          </cell>
          <cell r="DH348">
            <v>0</v>
          </cell>
          <cell r="DI348">
            <v>0</v>
          </cell>
          <cell r="DJ348">
            <v>0</v>
          </cell>
          <cell r="DK348">
            <v>0</v>
          </cell>
          <cell r="DL348">
            <v>0</v>
          </cell>
          <cell r="DM348">
            <v>0</v>
          </cell>
          <cell r="DN348" t="b">
            <v>0</v>
          </cell>
          <cell r="DO348" t="b">
            <v>0</v>
          </cell>
          <cell r="DP348" t="b">
            <v>0</v>
          </cell>
          <cell r="DQ348" t="b">
            <v>0</v>
          </cell>
          <cell r="DR348">
            <v>0</v>
          </cell>
          <cell r="DS348">
            <v>0</v>
          </cell>
          <cell r="DT348">
            <v>0</v>
          </cell>
          <cell r="DU348">
            <v>0</v>
          </cell>
          <cell r="DV348">
            <v>0</v>
          </cell>
          <cell r="DW348">
            <v>0</v>
          </cell>
          <cell r="DX348">
            <v>0</v>
          </cell>
          <cell r="DY348">
            <v>0</v>
          </cell>
          <cell r="DZ348">
            <v>0</v>
          </cell>
          <cell r="EA348">
            <v>0</v>
          </cell>
          <cell r="EB348">
            <v>0</v>
          </cell>
          <cell r="EC348">
            <v>0</v>
          </cell>
          <cell r="ED348">
            <v>0</v>
          </cell>
          <cell r="EE348">
            <v>0</v>
          </cell>
          <cell r="EF348">
            <v>0</v>
          </cell>
          <cell r="EG348">
            <v>0</v>
          </cell>
          <cell r="EH348">
            <v>0</v>
          </cell>
          <cell r="EI348">
            <v>0</v>
          </cell>
          <cell r="EJ348">
            <v>0</v>
          </cell>
          <cell r="EK348">
            <v>0</v>
          </cell>
          <cell r="EL348">
            <v>0</v>
          </cell>
          <cell r="EM348">
            <v>0</v>
          </cell>
          <cell r="EN348">
            <v>0</v>
          </cell>
          <cell r="EO348">
            <v>0</v>
          </cell>
          <cell r="EP348">
            <v>0</v>
          </cell>
          <cell r="EQ348">
            <v>0</v>
          </cell>
          <cell r="ER348">
            <v>0</v>
          </cell>
          <cell r="ES348" t="b">
            <v>0</v>
          </cell>
        </row>
        <row r="349">
          <cell r="A349">
            <v>233</v>
          </cell>
          <cell r="B349" t="str">
            <v>2710620020039</v>
          </cell>
          <cell r="D349" t="str">
            <v>MICEA MARIA-ANTONETA</v>
          </cell>
          <cell r="E349" t="str">
            <v>MICEA</v>
          </cell>
          <cell r="F349" t="str">
            <v>MARIA-ANTONETA</v>
          </cell>
          <cell r="G349" t="str">
            <v>consilier</v>
          </cell>
          <cell r="H349">
            <v>0</v>
          </cell>
          <cell r="I349">
            <v>3145667</v>
          </cell>
          <cell r="J349">
            <v>3145667</v>
          </cell>
          <cell r="K349">
            <v>3145667</v>
          </cell>
          <cell r="L349">
            <v>0</v>
          </cell>
          <cell r="M349">
            <v>0</v>
          </cell>
          <cell r="N349">
            <v>0</v>
          </cell>
          <cell r="O349">
            <v>0</v>
          </cell>
          <cell r="P349">
            <v>0</v>
          </cell>
          <cell r="Q349">
            <v>144</v>
          </cell>
          <cell r="R349">
            <v>144</v>
          </cell>
          <cell r="S349">
            <v>0</v>
          </cell>
          <cell r="T349">
            <v>0</v>
          </cell>
          <cell r="U349">
            <v>0</v>
          </cell>
          <cell r="V349">
            <v>0</v>
          </cell>
          <cell r="W349">
            <v>0</v>
          </cell>
          <cell r="X349">
            <v>0</v>
          </cell>
          <cell r="Y349">
            <v>0</v>
          </cell>
          <cell r="Z349">
            <v>10</v>
          </cell>
          <cell r="AA349">
            <v>314567</v>
          </cell>
          <cell r="AB349">
            <v>314567</v>
          </cell>
          <cell r="AC349">
            <v>0</v>
          </cell>
          <cell r="AD349">
            <v>0</v>
          </cell>
          <cell r="AE349">
            <v>0</v>
          </cell>
          <cell r="AF349">
            <v>15</v>
          </cell>
          <cell r="AG349">
            <v>471850</v>
          </cell>
          <cell r="AH349">
            <v>471850</v>
          </cell>
          <cell r="AI349">
            <v>0</v>
          </cell>
          <cell r="AJ349">
            <v>0</v>
          </cell>
          <cell r="AK349">
            <v>0</v>
          </cell>
          <cell r="AL349">
            <v>0</v>
          </cell>
          <cell r="AM349">
            <v>0</v>
          </cell>
          <cell r="AN349">
            <v>0</v>
          </cell>
          <cell r="AO349" t="b">
            <v>0</v>
          </cell>
          <cell r="AP349">
            <v>0</v>
          </cell>
          <cell r="AQ349">
            <v>0</v>
          </cell>
          <cell r="AR349">
            <v>0</v>
          </cell>
          <cell r="AS349">
            <v>0</v>
          </cell>
          <cell r="AT349">
            <v>0</v>
          </cell>
          <cell r="AU349">
            <v>196604</v>
          </cell>
          <cell r="AV349">
            <v>31457</v>
          </cell>
          <cell r="AW349">
            <v>3932084</v>
          </cell>
          <cell r="AX349">
            <v>275246</v>
          </cell>
          <cell r="AY349">
            <v>0</v>
          </cell>
          <cell r="AZ349">
            <v>138900</v>
          </cell>
          <cell r="BA349">
            <v>3289877</v>
          </cell>
          <cell r="BB349">
            <v>926000</v>
          </cell>
          <cell r="BC349">
            <v>1</v>
          </cell>
          <cell r="BD349">
            <v>0</v>
          </cell>
          <cell r="BE349">
            <v>926000</v>
          </cell>
          <cell r="BF349">
            <v>2363877</v>
          </cell>
          <cell r="BG349">
            <v>490642</v>
          </cell>
          <cell r="BH349">
            <v>2938135</v>
          </cell>
          <cell r="BI349">
            <v>0</v>
          </cell>
          <cell r="BJ349">
            <v>0</v>
          </cell>
          <cell r="BK349">
            <v>0</v>
          </cell>
          <cell r="BL349">
            <v>0</v>
          </cell>
          <cell r="BM349">
            <v>2938135</v>
          </cell>
          <cell r="BN349" t="b">
            <v>0</v>
          </cell>
          <cell r="BO349">
            <v>0</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F349">
            <v>0</v>
          </cell>
          <cell r="CG349">
            <v>0</v>
          </cell>
          <cell r="CH349" t="str">
            <v>DECEMBRIE</v>
          </cell>
          <cell r="CJ349">
            <v>0</v>
          </cell>
          <cell r="CK349" t="b">
            <v>0</v>
          </cell>
          <cell r="CL349">
            <v>0</v>
          </cell>
          <cell r="CM349">
            <v>0</v>
          </cell>
          <cell r="CN349">
            <v>0</v>
          </cell>
          <cell r="CO349">
            <v>0</v>
          </cell>
          <cell r="CR349" t="b">
            <v>0</v>
          </cell>
          <cell r="CS349">
            <v>0</v>
          </cell>
          <cell r="CT349">
            <v>0</v>
          </cell>
          <cell r="CU349">
            <v>0</v>
          </cell>
          <cell r="CV349">
            <v>0</v>
          </cell>
          <cell r="CW349">
            <v>0</v>
          </cell>
          <cell r="CX349">
            <v>0</v>
          </cell>
          <cell r="CY349">
            <v>0</v>
          </cell>
          <cell r="CZ349">
            <v>0</v>
          </cell>
          <cell r="DA349">
            <v>0</v>
          </cell>
          <cell r="DB349">
            <v>0</v>
          </cell>
          <cell r="DC349">
            <v>0</v>
          </cell>
          <cell r="DD349">
            <v>0</v>
          </cell>
          <cell r="DE349">
            <v>0</v>
          </cell>
          <cell r="DF349">
            <v>0</v>
          </cell>
          <cell r="DG349">
            <v>0</v>
          </cell>
          <cell r="DH349">
            <v>0</v>
          </cell>
          <cell r="DI349">
            <v>0</v>
          </cell>
          <cell r="DJ349">
            <v>0</v>
          </cell>
          <cell r="DK349">
            <v>0</v>
          </cell>
          <cell r="DL349">
            <v>0</v>
          </cell>
          <cell r="DM349">
            <v>0</v>
          </cell>
          <cell r="DN349" t="b">
            <v>0</v>
          </cell>
          <cell r="DO349" t="b">
            <v>0</v>
          </cell>
          <cell r="DP349" t="b">
            <v>0</v>
          </cell>
          <cell r="DQ349" t="b">
            <v>0</v>
          </cell>
          <cell r="DR349">
            <v>0</v>
          </cell>
          <cell r="DS349">
            <v>0</v>
          </cell>
          <cell r="DT349">
            <v>0</v>
          </cell>
          <cell r="EA349">
            <v>0</v>
          </cell>
          <cell r="EB349">
            <v>0</v>
          </cell>
          <cell r="EC349">
            <v>0</v>
          </cell>
          <cell r="EI349">
            <v>0</v>
          </cell>
          <cell r="EJ349">
            <v>0</v>
          </cell>
          <cell r="EK349">
            <v>0</v>
          </cell>
          <cell r="ES349" t="b">
            <v>0</v>
          </cell>
        </row>
        <row r="350">
          <cell r="A350">
            <v>299</v>
          </cell>
          <cell r="B350" t="str">
            <v>2730418020018</v>
          </cell>
          <cell r="C350" t="str">
            <v>ESTE</v>
          </cell>
          <cell r="D350" t="str">
            <v>GYERMANT FLORICA</v>
          </cell>
          <cell r="E350" t="str">
            <v>GYERMANT</v>
          </cell>
          <cell r="F350" t="str">
            <v>FLORICA</v>
          </cell>
          <cell r="G350" t="str">
            <v>referent</v>
          </cell>
          <cell r="H350">
            <v>0</v>
          </cell>
          <cell r="I350">
            <v>2377000</v>
          </cell>
          <cell r="J350">
            <v>2377000</v>
          </cell>
          <cell r="K350">
            <v>2377000</v>
          </cell>
          <cell r="L350">
            <v>0</v>
          </cell>
          <cell r="M350">
            <v>0</v>
          </cell>
          <cell r="N350">
            <v>0</v>
          </cell>
          <cell r="O350">
            <v>0</v>
          </cell>
          <cell r="P350">
            <v>0</v>
          </cell>
          <cell r="Q350">
            <v>144</v>
          </cell>
          <cell r="R350">
            <v>144</v>
          </cell>
          <cell r="S350">
            <v>0</v>
          </cell>
          <cell r="T350">
            <v>0</v>
          </cell>
          <cell r="U350">
            <v>0</v>
          </cell>
          <cell r="V350">
            <v>0</v>
          </cell>
          <cell r="W350">
            <v>0</v>
          </cell>
          <cell r="X350">
            <v>0</v>
          </cell>
          <cell r="Y350">
            <v>0</v>
          </cell>
          <cell r="Z350">
            <v>10</v>
          </cell>
          <cell r="AA350">
            <v>237700</v>
          </cell>
          <cell r="AB350">
            <v>237700</v>
          </cell>
          <cell r="AC350">
            <v>0</v>
          </cell>
          <cell r="AD350">
            <v>0</v>
          </cell>
          <cell r="AE350">
            <v>0</v>
          </cell>
          <cell r="AF350">
            <v>0</v>
          </cell>
          <cell r="AG350">
            <v>0</v>
          </cell>
          <cell r="AH350">
            <v>0</v>
          </cell>
          <cell r="AI350">
            <v>0</v>
          </cell>
          <cell r="AJ350">
            <v>0</v>
          </cell>
          <cell r="AK350">
            <v>0</v>
          </cell>
          <cell r="AL350">
            <v>371406</v>
          </cell>
          <cell r="AM350">
            <v>0</v>
          </cell>
          <cell r="AN350">
            <v>0</v>
          </cell>
          <cell r="AO350" t="b">
            <v>0</v>
          </cell>
          <cell r="AP350">
            <v>0</v>
          </cell>
          <cell r="AQ350">
            <v>0</v>
          </cell>
          <cell r="AR350">
            <v>3500000</v>
          </cell>
          <cell r="AS350">
            <v>0</v>
          </cell>
          <cell r="AT350">
            <v>0</v>
          </cell>
          <cell r="AU350">
            <v>130735</v>
          </cell>
          <cell r="AV350">
            <v>23770</v>
          </cell>
          <cell r="AW350">
            <v>6486106</v>
          </cell>
          <cell r="AX350">
            <v>454027</v>
          </cell>
          <cell r="AY350">
            <v>0</v>
          </cell>
          <cell r="AZ350">
            <v>138900</v>
          </cell>
          <cell r="BA350">
            <v>5738674</v>
          </cell>
          <cell r="BB350">
            <v>926000</v>
          </cell>
          <cell r="BC350">
            <v>1.35</v>
          </cell>
          <cell r="BD350">
            <v>324100</v>
          </cell>
          <cell r="BE350">
            <v>1250100</v>
          </cell>
          <cell r="BF350">
            <v>4488574</v>
          </cell>
          <cell r="BG350">
            <v>1094155</v>
          </cell>
          <cell r="BH350">
            <v>4783419</v>
          </cell>
          <cell r="BI350">
            <v>0</v>
          </cell>
          <cell r="BJ350">
            <v>0</v>
          </cell>
          <cell r="BK350">
            <v>177436</v>
          </cell>
          <cell r="BL350">
            <v>0</v>
          </cell>
          <cell r="BM350">
            <v>4582213</v>
          </cell>
          <cell r="BN350" t="b">
            <v>1</v>
          </cell>
          <cell r="BO350">
            <v>23770</v>
          </cell>
          <cell r="BP350">
            <v>0</v>
          </cell>
          <cell r="BQ350">
            <v>0</v>
          </cell>
          <cell r="BR350">
            <v>0</v>
          </cell>
          <cell r="BS350">
            <v>0</v>
          </cell>
          <cell r="BT350">
            <v>0</v>
          </cell>
          <cell r="BU350">
            <v>0</v>
          </cell>
          <cell r="BV350">
            <v>0</v>
          </cell>
          <cell r="BW350">
            <v>0</v>
          </cell>
          <cell r="BX350">
            <v>0</v>
          </cell>
          <cell r="BY350">
            <v>0</v>
          </cell>
          <cell r="BZ350">
            <v>0</v>
          </cell>
          <cell r="CA350">
            <v>0</v>
          </cell>
          <cell r="CB350">
            <v>0</v>
          </cell>
          <cell r="CC350">
            <v>0</v>
          </cell>
          <cell r="CD350">
            <v>0</v>
          </cell>
          <cell r="CF350">
            <v>0</v>
          </cell>
          <cell r="CG350">
            <v>0</v>
          </cell>
          <cell r="CH350" t="str">
            <v>DECEMBRIE</v>
          </cell>
          <cell r="CJ350">
            <v>0</v>
          </cell>
          <cell r="CK350" t="b">
            <v>0</v>
          </cell>
          <cell r="CL350">
            <v>0</v>
          </cell>
          <cell r="CM350">
            <v>0</v>
          </cell>
          <cell r="CN350">
            <v>0</v>
          </cell>
          <cell r="CO350">
            <v>0</v>
          </cell>
          <cell r="CP350" t="str">
            <v>N</v>
          </cell>
          <cell r="CQ350" t="str">
            <v>N</v>
          </cell>
          <cell r="CR350" t="b">
            <v>0</v>
          </cell>
          <cell r="CS350">
            <v>0</v>
          </cell>
          <cell r="CT350">
            <v>0</v>
          </cell>
          <cell r="CU350">
            <v>0</v>
          </cell>
          <cell r="CV350">
            <v>0</v>
          </cell>
          <cell r="CW350">
            <v>0</v>
          </cell>
          <cell r="CX350">
            <v>0</v>
          </cell>
          <cell r="CY350">
            <v>0</v>
          </cell>
          <cell r="CZ350">
            <v>0</v>
          </cell>
          <cell r="DA350">
            <v>0</v>
          </cell>
          <cell r="DB350">
            <v>0</v>
          </cell>
          <cell r="DC350">
            <v>0</v>
          </cell>
          <cell r="DD350">
            <v>0</v>
          </cell>
          <cell r="DE350">
            <v>0</v>
          </cell>
          <cell r="DF350">
            <v>0</v>
          </cell>
          <cell r="DG350">
            <v>0</v>
          </cell>
          <cell r="DH350">
            <v>0</v>
          </cell>
          <cell r="DI350">
            <v>0</v>
          </cell>
          <cell r="DJ350">
            <v>0</v>
          </cell>
          <cell r="DK350">
            <v>0</v>
          </cell>
          <cell r="DL350">
            <v>0</v>
          </cell>
          <cell r="DM350">
            <v>0</v>
          </cell>
          <cell r="DN350" t="b">
            <v>0</v>
          </cell>
          <cell r="DO350" t="b">
            <v>0</v>
          </cell>
          <cell r="DP350" t="b">
            <v>0</v>
          </cell>
          <cell r="DQ350" t="b">
            <v>0</v>
          </cell>
          <cell r="DR350">
            <v>0</v>
          </cell>
          <cell r="DS350">
            <v>0</v>
          </cell>
          <cell r="DT350">
            <v>0</v>
          </cell>
          <cell r="DU350">
            <v>0</v>
          </cell>
          <cell r="DV350">
            <v>0</v>
          </cell>
          <cell r="DW350">
            <v>0</v>
          </cell>
          <cell r="DX350">
            <v>0</v>
          </cell>
          <cell r="DY350">
            <v>0</v>
          </cell>
          <cell r="DZ350">
            <v>0</v>
          </cell>
          <cell r="EA350">
            <v>0</v>
          </cell>
          <cell r="EB350">
            <v>0</v>
          </cell>
          <cell r="EC350">
            <v>0</v>
          </cell>
          <cell r="ED350">
            <v>0</v>
          </cell>
          <cell r="EE350">
            <v>0</v>
          </cell>
          <cell r="EF350">
            <v>0</v>
          </cell>
          <cell r="EG350">
            <v>0</v>
          </cell>
          <cell r="EH350">
            <v>0</v>
          </cell>
          <cell r="EI350">
            <v>0</v>
          </cell>
          <cell r="EJ350">
            <v>0</v>
          </cell>
          <cell r="EK350">
            <v>0</v>
          </cell>
          <cell r="EL350">
            <v>0</v>
          </cell>
          <cell r="EM350">
            <v>0</v>
          </cell>
          <cell r="EN350">
            <v>0</v>
          </cell>
          <cell r="EO350">
            <v>0</v>
          </cell>
          <cell r="EP350">
            <v>0</v>
          </cell>
          <cell r="EQ350">
            <v>0</v>
          </cell>
          <cell r="ER350">
            <v>0</v>
          </cell>
          <cell r="ES350" t="b">
            <v>0</v>
          </cell>
        </row>
        <row r="351">
          <cell r="A351">
            <v>318</v>
          </cell>
          <cell r="B351" t="str">
            <v>1440223020028</v>
          </cell>
          <cell r="C351" t="str">
            <v>ESTE</v>
          </cell>
          <cell r="D351" t="str">
            <v>FAUR LIVIU</v>
          </cell>
          <cell r="E351" t="str">
            <v>FAUR</v>
          </cell>
          <cell r="F351" t="str">
            <v>LIVIU</v>
          </cell>
          <cell r="G351" t="str">
            <v>ref. Spec.</v>
          </cell>
          <cell r="H351">
            <v>0</v>
          </cell>
          <cell r="I351">
            <v>2773000</v>
          </cell>
          <cell r="J351">
            <v>2773000</v>
          </cell>
          <cell r="K351">
            <v>2773000</v>
          </cell>
          <cell r="L351">
            <v>0</v>
          </cell>
          <cell r="M351">
            <v>0</v>
          </cell>
          <cell r="N351">
            <v>0</v>
          </cell>
          <cell r="O351">
            <v>0</v>
          </cell>
          <cell r="P351">
            <v>0</v>
          </cell>
          <cell r="Q351">
            <v>144</v>
          </cell>
          <cell r="R351">
            <v>144</v>
          </cell>
          <cell r="S351">
            <v>0</v>
          </cell>
          <cell r="T351">
            <v>0</v>
          </cell>
          <cell r="U351">
            <v>0</v>
          </cell>
          <cell r="V351">
            <v>0</v>
          </cell>
          <cell r="W351">
            <v>0</v>
          </cell>
          <cell r="X351">
            <v>0</v>
          </cell>
          <cell r="Y351">
            <v>0</v>
          </cell>
          <cell r="Z351">
            <v>25</v>
          </cell>
          <cell r="AA351">
            <v>693250</v>
          </cell>
          <cell r="AB351">
            <v>693250</v>
          </cell>
          <cell r="AC351">
            <v>0</v>
          </cell>
          <cell r="AD351">
            <v>0</v>
          </cell>
          <cell r="AE351">
            <v>0</v>
          </cell>
          <cell r="AF351">
            <v>0</v>
          </cell>
          <cell r="AG351">
            <v>0</v>
          </cell>
          <cell r="AH351">
            <v>0</v>
          </cell>
          <cell r="AI351">
            <v>0</v>
          </cell>
          <cell r="AJ351">
            <v>0</v>
          </cell>
          <cell r="AK351">
            <v>0</v>
          </cell>
          <cell r="AL351">
            <v>433281</v>
          </cell>
          <cell r="AM351">
            <v>0</v>
          </cell>
          <cell r="AN351">
            <v>0</v>
          </cell>
          <cell r="AO351" t="b">
            <v>0</v>
          </cell>
          <cell r="AP351">
            <v>0</v>
          </cell>
          <cell r="AQ351">
            <v>0</v>
          </cell>
          <cell r="AR351">
            <v>3500000</v>
          </cell>
          <cell r="AS351">
            <v>0</v>
          </cell>
          <cell r="AT351">
            <v>0</v>
          </cell>
          <cell r="AU351">
            <v>173312</v>
          </cell>
          <cell r="AV351">
            <v>27730</v>
          </cell>
          <cell r="AW351">
            <v>7399531</v>
          </cell>
          <cell r="AX351">
            <v>517967</v>
          </cell>
          <cell r="AY351">
            <v>0</v>
          </cell>
          <cell r="AZ351">
            <v>138900</v>
          </cell>
          <cell r="BA351">
            <v>6541622</v>
          </cell>
          <cell r="BB351">
            <v>926000</v>
          </cell>
          <cell r="BC351">
            <v>1</v>
          </cell>
          <cell r="BD351">
            <v>0</v>
          </cell>
          <cell r="BE351">
            <v>926000</v>
          </cell>
          <cell r="BF351">
            <v>5615622</v>
          </cell>
          <cell r="BG351">
            <v>1477351</v>
          </cell>
          <cell r="BH351">
            <v>5203171</v>
          </cell>
          <cell r="BI351">
            <v>0</v>
          </cell>
          <cell r="BJ351">
            <v>0</v>
          </cell>
          <cell r="BK351">
            <v>0</v>
          </cell>
          <cell r="BL351">
            <v>0</v>
          </cell>
          <cell r="BM351">
            <v>5175441</v>
          </cell>
          <cell r="BN351" t="b">
            <v>1</v>
          </cell>
          <cell r="BO351">
            <v>27730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F351">
            <v>0</v>
          </cell>
          <cell r="CG351">
            <v>0</v>
          </cell>
          <cell r="CH351" t="str">
            <v>DECEMBRIE</v>
          </cell>
          <cell r="CJ351">
            <v>0</v>
          </cell>
          <cell r="CK351" t="b">
            <v>0</v>
          </cell>
          <cell r="CL351">
            <v>0</v>
          </cell>
          <cell r="CM351">
            <v>0</v>
          </cell>
          <cell r="CN351">
            <v>0</v>
          </cell>
          <cell r="CO351">
            <v>0</v>
          </cell>
          <cell r="CP351" t="str">
            <v>N</v>
          </cell>
          <cell r="CQ351" t="str">
            <v>N</v>
          </cell>
          <cell r="CR351" t="b">
            <v>0</v>
          </cell>
          <cell r="CS351">
            <v>0</v>
          </cell>
          <cell r="CT351">
            <v>0</v>
          </cell>
          <cell r="CU351">
            <v>0</v>
          </cell>
          <cell r="CV351">
            <v>0</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t="b">
            <v>0</v>
          </cell>
          <cell r="DO351" t="b">
            <v>0</v>
          </cell>
          <cell r="DP351" t="b">
            <v>0</v>
          </cell>
          <cell r="DQ351" t="b">
            <v>0</v>
          </cell>
          <cell r="DR351">
            <v>0</v>
          </cell>
          <cell r="DS351">
            <v>0</v>
          </cell>
          <cell r="DT351">
            <v>0</v>
          </cell>
          <cell r="DU351">
            <v>0</v>
          </cell>
          <cell r="DV351">
            <v>0</v>
          </cell>
          <cell r="DW351">
            <v>0</v>
          </cell>
          <cell r="DX351">
            <v>0</v>
          </cell>
          <cell r="DY351">
            <v>0</v>
          </cell>
          <cell r="DZ351">
            <v>0</v>
          </cell>
          <cell r="EA351">
            <v>0</v>
          </cell>
          <cell r="EB351">
            <v>0</v>
          </cell>
          <cell r="EC351">
            <v>0</v>
          </cell>
          <cell r="ED351">
            <v>0</v>
          </cell>
          <cell r="EE351">
            <v>0</v>
          </cell>
          <cell r="EF351">
            <v>0</v>
          </cell>
          <cell r="EG351">
            <v>0</v>
          </cell>
          <cell r="EH351">
            <v>0</v>
          </cell>
          <cell r="EI351">
            <v>0</v>
          </cell>
          <cell r="EJ351">
            <v>0</v>
          </cell>
          <cell r="EK351">
            <v>0</v>
          </cell>
          <cell r="EL351">
            <v>0</v>
          </cell>
          <cell r="EM351">
            <v>0</v>
          </cell>
          <cell r="EN351">
            <v>0</v>
          </cell>
          <cell r="EO351">
            <v>0</v>
          </cell>
          <cell r="EP351">
            <v>0</v>
          </cell>
          <cell r="EQ351">
            <v>0</v>
          </cell>
          <cell r="ER351">
            <v>0</v>
          </cell>
          <cell r="ES351" t="b">
            <v>0</v>
          </cell>
        </row>
        <row r="352">
          <cell r="A352">
            <v>352</v>
          </cell>
          <cell r="B352" t="str">
            <v>2580616020034</v>
          </cell>
          <cell r="C352" t="str">
            <v>ESTE</v>
          </cell>
          <cell r="D352" t="str">
            <v>GROSAN NORA</v>
          </cell>
          <cell r="E352" t="str">
            <v>GROSAN</v>
          </cell>
          <cell r="F352" t="str">
            <v>NORA</v>
          </cell>
          <cell r="G352" t="str">
            <v>consilier</v>
          </cell>
          <cell r="H352">
            <v>0</v>
          </cell>
          <cell r="I352">
            <v>3452000</v>
          </cell>
          <cell r="J352">
            <v>3452000</v>
          </cell>
          <cell r="K352">
            <v>2876667</v>
          </cell>
          <cell r="L352">
            <v>0</v>
          </cell>
          <cell r="M352">
            <v>0</v>
          </cell>
          <cell r="N352">
            <v>0</v>
          </cell>
          <cell r="O352">
            <v>0</v>
          </cell>
          <cell r="P352">
            <v>0</v>
          </cell>
          <cell r="Q352">
            <v>144</v>
          </cell>
          <cell r="R352">
            <v>120</v>
          </cell>
          <cell r="S352">
            <v>0</v>
          </cell>
          <cell r="T352">
            <v>0</v>
          </cell>
          <cell r="U352">
            <v>0</v>
          </cell>
          <cell r="V352">
            <v>0</v>
          </cell>
          <cell r="W352">
            <v>0</v>
          </cell>
          <cell r="X352">
            <v>0</v>
          </cell>
          <cell r="Y352">
            <v>0</v>
          </cell>
          <cell r="Z352">
            <v>20</v>
          </cell>
          <cell r="AA352">
            <v>575333</v>
          </cell>
          <cell r="AB352">
            <v>690400</v>
          </cell>
          <cell r="AC352">
            <v>0</v>
          </cell>
          <cell r="AD352">
            <v>0</v>
          </cell>
          <cell r="AE352">
            <v>0</v>
          </cell>
          <cell r="AF352">
            <v>0</v>
          </cell>
          <cell r="AG352">
            <v>0</v>
          </cell>
          <cell r="AH352">
            <v>0</v>
          </cell>
          <cell r="AI352">
            <v>24</v>
          </cell>
          <cell r="AJ352">
            <v>690400</v>
          </cell>
          <cell r="AK352">
            <v>0</v>
          </cell>
          <cell r="AL352">
            <v>458469</v>
          </cell>
          <cell r="AM352">
            <v>0</v>
          </cell>
          <cell r="AN352">
            <v>0</v>
          </cell>
          <cell r="AO352" t="b">
            <v>0</v>
          </cell>
          <cell r="AP352">
            <v>0</v>
          </cell>
          <cell r="AQ352">
            <v>0</v>
          </cell>
          <cell r="AR352">
            <v>3500000</v>
          </cell>
          <cell r="AS352">
            <v>0</v>
          </cell>
          <cell r="AT352">
            <v>0</v>
          </cell>
          <cell r="AU352">
            <v>207120</v>
          </cell>
          <cell r="AV352">
            <v>34520</v>
          </cell>
          <cell r="AW352">
            <v>8100869</v>
          </cell>
          <cell r="AX352">
            <v>567061</v>
          </cell>
          <cell r="AY352">
            <v>0</v>
          </cell>
          <cell r="AZ352">
            <v>138900</v>
          </cell>
          <cell r="BA352">
            <v>7153268</v>
          </cell>
          <cell r="BB352">
            <v>926000</v>
          </cell>
          <cell r="BC352">
            <v>1</v>
          </cell>
          <cell r="BD352">
            <v>0</v>
          </cell>
          <cell r="BE352">
            <v>926000</v>
          </cell>
          <cell r="BF352">
            <v>6227268</v>
          </cell>
          <cell r="BG352">
            <v>1711847</v>
          </cell>
          <cell r="BH352">
            <v>5580321</v>
          </cell>
          <cell r="BI352">
            <v>0</v>
          </cell>
          <cell r="BJ352">
            <v>0</v>
          </cell>
          <cell r="BK352">
            <v>0</v>
          </cell>
          <cell r="BL352">
            <v>0</v>
          </cell>
          <cell r="BM352">
            <v>5580321</v>
          </cell>
          <cell r="BN352" t="b">
            <v>0</v>
          </cell>
          <cell r="BO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D352">
            <v>0</v>
          </cell>
          <cell r="CF352">
            <v>0</v>
          </cell>
          <cell r="CG352">
            <v>0</v>
          </cell>
          <cell r="CH352" t="str">
            <v>DECEMBRIE</v>
          </cell>
          <cell r="CJ352">
            <v>0</v>
          </cell>
          <cell r="CK352" t="b">
            <v>0</v>
          </cell>
          <cell r="CL352">
            <v>0</v>
          </cell>
          <cell r="CM352">
            <v>0</v>
          </cell>
          <cell r="CN352">
            <v>0</v>
          </cell>
          <cell r="CO352">
            <v>0</v>
          </cell>
          <cell r="CP352" t="str">
            <v>N</v>
          </cell>
          <cell r="CQ352" t="str">
            <v>N</v>
          </cell>
          <cell r="CR352" t="b">
            <v>0</v>
          </cell>
          <cell r="CS352">
            <v>0</v>
          </cell>
          <cell r="CT352">
            <v>0</v>
          </cell>
          <cell r="CU352">
            <v>0</v>
          </cell>
          <cell r="CV352">
            <v>0</v>
          </cell>
          <cell r="CW352">
            <v>0</v>
          </cell>
          <cell r="CX352">
            <v>0</v>
          </cell>
          <cell r="CY352">
            <v>0</v>
          </cell>
          <cell r="CZ352">
            <v>0</v>
          </cell>
          <cell r="DA352">
            <v>0</v>
          </cell>
          <cell r="DB352">
            <v>0</v>
          </cell>
          <cell r="DC352">
            <v>0</v>
          </cell>
          <cell r="DD352">
            <v>0</v>
          </cell>
          <cell r="DE352">
            <v>0</v>
          </cell>
          <cell r="DF352">
            <v>0</v>
          </cell>
          <cell r="DG352">
            <v>0</v>
          </cell>
          <cell r="DH352">
            <v>0</v>
          </cell>
          <cell r="DI352">
            <v>0</v>
          </cell>
          <cell r="DJ352">
            <v>0</v>
          </cell>
          <cell r="DK352">
            <v>0</v>
          </cell>
          <cell r="DL352">
            <v>0</v>
          </cell>
          <cell r="DM352">
            <v>0</v>
          </cell>
          <cell r="DN352" t="b">
            <v>0</v>
          </cell>
          <cell r="DO352" t="b">
            <v>0</v>
          </cell>
          <cell r="DP352" t="b">
            <v>0</v>
          </cell>
          <cell r="DQ352" t="b">
            <v>0</v>
          </cell>
          <cell r="DR352">
            <v>0</v>
          </cell>
          <cell r="DS352">
            <v>0</v>
          </cell>
          <cell r="DT352">
            <v>0</v>
          </cell>
          <cell r="DU352">
            <v>0</v>
          </cell>
          <cell r="DV352">
            <v>0</v>
          </cell>
          <cell r="DW352">
            <v>0</v>
          </cell>
          <cell r="DX352">
            <v>0</v>
          </cell>
          <cell r="DY352">
            <v>0</v>
          </cell>
          <cell r="DZ352">
            <v>0</v>
          </cell>
          <cell r="EA352">
            <v>0</v>
          </cell>
          <cell r="EB352">
            <v>0</v>
          </cell>
          <cell r="EC352">
            <v>0</v>
          </cell>
          <cell r="ED352">
            <v>0</v>
          </cell>
          <cell r="EE352">
            <v>0</v>
          </cell>
          <cell r="EF352">
            <v>0</v>
          </cell>
          <cell r="EG352">
            <v>0</v>
          </cell>
          <cell r="EH352">
            <v>0</v>
          </cell>
          <cell r="EI352">
            <v>0</v>
          </cell>
          <cell r="EJ352">
            <v>0</v>
          </cell>
          <cell r="EK352">
            <v>0</v>
          </cell>
          <cell r="EL352">
            <v>0</v>
          </cell>
          <cell r="EM352">
            <v>0</v>
          </cell>
          <cell r="EN352">
            <v>0</v>
          </cell>
          <cell r="EO352">
            <v>0</v>
          </cell>
          <cell r="EP352">
            <v>0</v>
          </cell>
          <cell r="EQ352">
            <v>0</v>
          </cell>
          <cell r="ER352">
            <v>0</v>
          </cell>
          <cell r="ES352" t="b">
            <v>0</v>
          </cell>
        </row>
        <row r="353">
          <cell r="A353">
            <v>45</v>
          </cell>
          <cell r="B353" t="str">
            <v>2680907304000</v>
          </cell>
          <cell r="D353" t="str">
            <v>MURESAN ELENA</v>
          </cell>
          <cell r="E353" t="str">
            <v>MURESAN</v>
          </cell>
          <cell r="F353" t="str">
            <v>ELENA</v>
          </cell>
          <cell r="G353" t="str">
            <v>inspector</v>
          </cell>
          <cell r="H353">
            <v>0</v>
          </cell>
          <cell r="I353">
            <v>2150733</v>
          </cell>
          <cell r="J353">
            <v>2150733</v>
          </cell>
          <cell r="K353">
            <v>1911763</v>
          </cell>
          <cell r="L353">
            <v>0</v>
          </cell>
          <cell r="M353">
            <v>0</v>
          </cell>
          <cell r="N353">
            <v>0</v>
          </cell>
          <cell r="O353">
            <v>0</v>
          </cell>
          <cell r="P353">
            <v>0</v>
          </cell>
          <cell r="Q353">
            <v>144</v>
          </cell>
          <cell r="R353">
            <v>128</v>
          </cell>
          <cell r="S353">
            <v>0</v>
          </cell>
          <cell r="T353">
            <v>0</v>
          </cell>
          <cell r="U353">
            <v>0</v>
          </cell>
          <cell r="V353">
            <v>0</v>
          </cell>
          <cell r="W353">
            <v>0</v>
          </cell>
          <cell r="X353">
            <v>0</v>
          </cell>
          <cell r="Y353">
            <v>0</v>
          </cell>
          <cell r="Z353">
            <v>20</v>
          </cell>
          <cell r="AA353">
            <v>382353</v>
          </cell>
          <cell r="AB353">
            <v>430147</v>
          </cell>
          <cell r="AC353">
            <v>0</v>
          </cell>
          <cell r="AD353">
            <v>0</v>
          </cell>
          <cell r="AE353">
            <v>0</v>
          </cell>
          <cell r="AF353">
            <v>0</v>
          </cell>
          <cell r="AG353">
            <v>0</v>
          </cell>
          <cell r="AH353">
            <v>0</v>
          </cell>
          <cell r="AI353">
            <v>16</v>
          </cell>
          <cell r="AJ353">
            <v>286764</v>
          </cell>
          <cell r="AK353">
            <v>0</v>
          </cell>
          <cell r="AL353">
            <v>0</v>
          </cell>
          <cell r="AM353">
            <v>0</v>
          </cell>
          <cell r="AN353">
            <v>0</v>
          </cell>
          <cell r="AO353" t="b">
            <v>0</v>
          </cell>
          <cell r="AP353">
            <v>0</v>
          </cell>
          <cell r="AQ353">
            <v>0</v>
          </cell>
          <cell r="AR353">
            <v>0</v>
          </cell>
          <cell r="AS353">
            <v>0</v>
          </cell>
          <cell r="AT353">
            <v>0</v>
          </cell>
          <cell r="AU353">
            <v>129044</v>
          </cell>
          <cell r="AV353">
            <v>21507</v>
          </cell>
          <cell r="AW353">
            <v>2580880</v>
          </cell>
          <cell r="AX353">
            <v>180662</v>
          </cell>
          <cell r="AY353">
            <v>0</v>
          </cell>
          <cell r="AZ353">
            <v>138900</v>
          </cell>
          <cell r="BA353">
            <v>2110767</v>
          </cell>
          <cell r="BB353">
            <v>926000</v>
          </cell>
          <cell r="BC353">
            <v>1</v>
          </cell>
          <cell r="BD353">
            <v>0</v>
          </cell>
          <cell r="BE353">
            <v>926000</v>
          </cell>
          <cell r="BF353">
            <v>1184767</v>
          </cell>
          <cell r="BG353">
            <v>219446</v>
          </cell>
          <cell r="BH353">
            <v>2030221</v>
          </cell>
          <cell r="BI353">
            <v>0</v>
          </cell>
          <cell r="BJ353">
            <v>0</v>
          </cell>
          <cell r="BK353">
            <v>0</v>
          </cell>
          <cell r="BL353">
            <v>0</v>
          </cell>
          <cell r="BM353">
            <v>2030221</v>
          </cell>
          <cell r="BN353" t="b">
            <v>0</v>
          </cell>
          <cell r="BO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F353">
            <v>0</v>
          </cell>
          <cell r="CG353">
            <v>0</v>
          </cell>
          <cell r="CH353" t="str">
            <v>DECEMBRIE</v>
          </cell>
          <cell r="CJ353">
            <v>0</v>
          </cell>
          <cell r="CK353" t="b">
            <v>0</v>
          </cell>
          <cell r="CL353">
            <v>0</v>
          </cell>
          <cell r="CM353">
            <v>0</v>
          </cell>
          <cell r="CN353">
            <v>0</v>
          </cell>
          <cell r="CO353">
            <v>0</v>
          </cell>
          <cell r="CR353" t="b">
            <v>0</v>
          </cell>
          <cell r="CS353">
            <v>0</v>
          </cell>
          <cell r="CT353">
            <v>0</v>
          </cell>
          <cell r="CU353">
            <v>0</v>
          </cell>
          <cell r="CV353">
            <v>0</v>
          </cell>
          <cell r="CW353">
            <v>0</v>
          </cell>
          <cell r="CX353">
            <v>0</v>
          </cell>
          <cell r="CY353">
            <v>0</v>
          </cell>
          <cell r="CZ353">
            <v>0</v>
          </cell>
          <cell r="DA353">
            <v>0</v>
          </cell>
          <cell r="DB353">
            <v>0</v>
          </cell>
          <cell r="DC353">
            <v>0</v>
          </cell>
          <cell r="DD353">
            <v>0</v>
          </cell>
          <cell r="DE353">
            <v>0</v>
          </cell>
          <cell r="DF353">
            <v>0</v>
          </cell>
          <cell r="DG353">
            <v>0</v>
          </cell>
          <cell r="DH353">
            <v>0</v>
          </cell>
          <cell r="DI353">
            <v>0</v>
          </cell>
          <cell r="DJ353">
            <v>0</v>
          </cell>
          <cell r="DK353">
            <v>0</v>
          </cell>
          <cell r="DL353">
            <v>0</v>
          </cell>
          <cell r="DM353">
            <v>0</v>
          </cell>
          <cell r="DN353" t="b">
            <v>0</v>
          </cell>
          <cell r="DO353" t="b">
            <v>0</v>
          </cell>
          <cell r="DP353" t="b">
            <v>0</v>
          </cell>
          <cell r="DQ353" t="b">
            <v>0</v>
          </cell>
          <cell r="DR353">
            <v>0</v>
          </cell>
          <cell r="DS353">
            <v>0</v>
          </cell>
          <cell r="DT353">
            <v>0</v>
          </cell>
          <cell r="EA353">
            <v>0</v>
          </cell>
          <cell r="EB353">
            <v>0</v>
          </cell>
          <cell r="EC353">
            <v>0</v>
          </cell>
          <cell r="EI353">
            <v>0</v>
          </cell>
          <cell r="EJ353">
            <v>0</v>
          </cell>
          <cell r="EK353">
            <v>0</v>
          </cell>
          <cell r="ES353" t="b">
            <v>0</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T INITIAL GRESIT"/>
      <sheetName val="CHELT INITIAL REFACUT"/>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2019-2022"/>
      <sheetName val="cheltuieli 2019-2022"/>
      <sheetName val="venituri 2019-2022 TOTAL"/>
      <sheetName val="cheltuieli 2019-2022 TOTAL"/>
      <sheetName val="venituri 2019-2022 TRIM"/>
      <sheetName val="cheltuieli 2019-2022 TRIM"/>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2000"/>
      <sheetName val="TIT2001"/>
      <sheetName val="podtit200-2001"/>
      <sheetName val="Chart3"/>
      <sheetName val="Chart4"/>
      <sheetName val="cap"/>
    </sheetNames>
    <sheetDataSet>
      <sheetData sheetId="0" refreshError="1"/>
      <sheetData sheetId="1" refreshError="1"/>
      <sheetData sheetId="2">
        <row r="1">
          <cell r="A1" t="str">
            <v>CONSILIUL LOCAL AL MUNICIPIULUI ARAD</v>
          </cell>
        </row>
        <row r="23">
          <cell r="A23" t="str">
            <v>Nr. crt.</v>
          </cell>
          <cell r="B23" t="str">
            <v>TITLURI DE CHELTUIELI</v>
          </cell>
          <cell r="C23" t="str">
            <v>EXECUTIE 2000 (mii lei)</v>
          </cell>
          <cell r="D23" t="str">
            <v>BUGET INITIAL 2001 (mii lei)</v>
          </cell>
          <cell r="E23" t="str">
            <v>PONDEREA TITLULUI DE CHELTUIELI ÎN TOTAL EXECUTIE 2000 (%)</v>
          </cell>
          <cell r="F23" t="str">
            <v>PONDEREA TITLULUI DE CHELTUIELI ÎN TOTAL BUGET INIŢIAL 2001 (%)</v>
          </cell>
        </row>
        <row r="24">
          <cell r="A24">
            <v>0</v>
          </cell>
          <cell r="B24">
            <v>1</v>
          </cell>
          <cell r="C24">
            <v>2</v>
          </cell>
          <cell r="D24">
            <v>3</v>
          </cell>
          <cell r="E24">
            <v>4</v>
          </cell>
          <cell r="F24">
            <v>5</v>
          </cell>
        </row>
        <row r="25">
          <cell r="A25">
            <v>1</v>
          </cell>
          <cell r="B25" t="str">
            <v>Cheltuieli de personal*</v>
          </cell>
          <cell r="C25">
            <v>36302786</v>
          </cell>
          <cell r="D25">
            <v>252289319</v>
          </cell>
          <cell r="E25">
            <v>11.604016112183288</v>
          </cell>
          <cell r="F25">
            <v>36.675257505623918</v>
          </cell>
          <cell r="G25">
            <v>54823609</v>
          </cell>
          <cell r="H25">
            <v>11.178570149750172</v>
          </cell>
          <cell r="I25">
            <v>51.441959074131709</v>
          </cell>
        </row>
        <row r="26">
          <cell r="A26">
            <v>2</v>
          </cell>
          <cell r="B26" t="str">
            <v>Cheltuieli materiale</v>
          </cell>
          <cell r="C26">
            <v>96232709</v>
          </cell>
          <cell r="D26">
            <v>174198422</v>
          </cell>
          <cell r="E26">
            <v>30.760336293612443</v>
          </cell>
          <cell r="F26">
            <v>25.323196436720107</v>
          </cell>
          <cell r="G26">
            <v>197465710</v>
          </cell>
          <cell r="H26">
            <v>40.263388924381537</v>
          </cell>
        </row>
        <row r="27">
          <cell r="A27">
            <v>3</v>
          </cell>
          <cell r="B27" t="str">
            <v>Subventii</v>
          </cell>
          <cell r="C27">
            <v>98656031</v>
          </cell>
          <cell r="D27">
            <v>106685856</v>
          </cell>
          <cell r="E27">
            <v>31.534939860760385</v>
          </cell>
          <cell r="F27">
            <v>15.508905634676958</v>
          </cell>
        </row>
        <row r="28">
          <cell r="A28">
            <v>4</v>
          </cell>
          <cell r="B28" t="str">
            <v>Transferuri</v>
          </cell>
          <cell r="C28">
            <v>16625671</v>
          </cell>
          <cell r="D28">
            <v>24397891</v>
          </cell>
          <cell r="E28">
            <v>5.3143181396562351</v>
          </cell>
          <cell r="F28">
            <v>3.5467174693160288</v>
          </cell>
          <cell r="H28">
            <v>138880</v>
          </cell>
          <cell r="I28">
            <v>118907</v>
          </cell>
          <cell r="J28">
            <v>5874893</v>
          </cell>
          <cell r="K28">
            <v>11962658</v>
          </cell>
          <cell r="L28">
            <v>882146</v>
          </cell>
        </row>
        <row r="29">
          <cell r="A29">
            <v>5</v>
          </cell>
          <cell r="B29" t="str">
            <v>Burse</v>
          </cell>
          <cell r="C29">
            <v>0</v>
          </cell>
          <cell r="D29">
            <v>479220</v>
          </cell>
          <cell r="E29">
            <v>0</v>
          </cell>
          <cell r="F29">
            <v>6.9664133905903064E-2</v>
          </cell>
        </row>
        <row r="30">
          <cell r="A30">
            <v>6</v>
          </cell>
          <cell r="B30" t="str">
            <v>Ajutor social</v>
          </cell>
          <cell r="C30">
            <v>473379</v>
          </cell>
          <cell r="D30">
            <v>660000</v>
          </cell>
          <cell r="E30">
            <v>0.15131338799091654</v>
          </cell>
          <cell r="F30">
            <v>9.594409327218402E-2</v>
          </cell>
          <cell r="H30">
            <v>5649066</v>
          </cell>
          <cell r="I30">
            <v>118907</v>
          </cell>
          <cell r="J30">
            <v>10050</v>
          </cell>
          <cell r="K30">
            <v>50075</v>
          </cell>
          <cell r="L30">
            <v>1841695</v>
          </cell>
          <cell r="M30">
            <v>5934900</v>
          </cell>
        </row>
        <row r="31">
          <cell r="A31">
            <v>7</v>
          </cell>
          <cell r="B31" t="str">
            <v>Indemnizatii de nastere</v>
          </cell>
          <cell r="C31">
            <v>208152</v>
          </cell>
          <cell r="D31">
            <v>290000</v>
          </cell>
          <cell r="E31">
            <v>6.6534815310956452E-2</v>
          </cell>
          <cell r="F31">
            <v>4.2157253104444493E-2</v>
          </cell>
          <cell r="H31">
            <v>5787946</v>
          </cell>
          <cell r="I31">
            <v>5906853</v>
          </cell>
          <cell r="J31">
            <v>5884943</v>
          </cell>
          <cell r="K31">
            <v>12012733</v>
          </cell>
          <cell r="L31">
            <v>16633595</v>
          </cell>
          <cell r="M31">
            <v>15700064</v>
          </cell>
        </row>
        <row r="32">
          <cell r="A32">
            <v>8</v>
          </cell>
          <cell r="B32" t="str">
            <v>Ajutoare de urgenta</v>
          </cell>
          <cell r="C32">
            <v>409747</v>
          </cell>
          <cell r="D32">
            <v>570000</v>
          </cell>
          <cell r="E32">
            <v>0.13097371617480724</v>
          </cell>
          <cell r="F32">
            <v>8.2860807825977101E-2</v>
          </cell>
          <cell r="J32">
            <v>17897676</v>
          </cell>
          <cell r="L32">
            <v>1470</v>
          </cell>
          <cell r="M32">
            <v>7615</v>
          </cell>
        </row>
        <row r="33">
          <cell r="A33">
            <v>9</v>
          </cell>
          <cell r="B33" t="str">
            <v>Drepturile asistentului personal pentru copii si adulti cu handicap grav</v>
          </cell>
          <cell r="C33">
            <v>5337204</v>
          </cell>
          <cell r="D33">
            <v>8086944</v>
          </cell>
          <cell r="E33">
            <v>1.7060123487494621</v>
          </cell>
          <cell r="F33">
            <v>1.1755977415498922</v>
          </cell>
          <cell r="M33">
            <v>671000</v>
          </cell>
        </row>
        <row r="34">
          <cell r="A34">
            <v>10</v>
          </cell>
          <cell r="B34" t="str">
            <v>Ajutoare banesti pentru energie termica</v>
          </cell>
          <cell r="C34">
            <v>10197189</v>
          </cell>
          <cell r="D34">
            <v>12500000</v>
          </cell>
          <cell r="E34">
            <v>3.2594838714300933</v>
          </cell>
          <cell r="F34">
            <v>1.8171229786398488</v>
          </cell>
          <cell r="M34">
            <v>341963</v>
          </cell>
        </row>
        <row r="35">
          <cell r="A35">
            <v>11</v>
          </cell>
          <cell r="B35" t="str">
            <v>Transferuri catre bugetul consiliului judetean pentru sustinerea sistemului de protectie a copilului</v>
          </cell>
          <cell r="D35">
            <v>1811727</v>
          </cell>
          <cell r="F35">
            <v>0.263370461017779</v>
          </cell>
        </row>
        <row r="36">
          <cell r="A36">
            <v>12</v>
          </cell>
          <cell r="B36" t="str">
            <v>Cheltuieli de capital</v>
          </cell>
          <cell r="C36">
            <v>65029542</v>
          </cell>
          <cell r="D36">
            <v>128594619</v>
          </cell>
          <cell r="E36">
            <v>20.786389593787646</v>
          </cell>
          <cell r="F36">
            <v>18.693778969146919</v>
          </cell>
          <cell r="L36">
            <v>620084</v>
          </cell>
          <cell r="M36">
            <v>369312</v>
          </cell>
        </row>
        <row r="37">
          <cell r="A37">
            <v>13</v>
          </cell>
          <cell r="B37" t="str">
            <v>Fond de rezerva</v>
          </cell>
          <cell r="C37">
            <v>0</v>
          </cell>
          <cell r="D37">
            <v>1734500</v>
          </cell>
          <cell r="F37">
            <v>0.2521439845160654</v>
          </cell>
        </row>
        <row r="38">
          <cell r="A38">
            <v>14</v>
          </cell>
          <cell r="B38" t="str">
            <v xml:space="preserve">TOTAL </v>
          </cell>
          <cell r="C38">
            <v>312846739</v>
          </cell>
          <cell r="D38">
            <v>687900607</v>
          </cell>
          <cell r="E38">
            <v>100</v>
          </cell>
          <cell r="F38">
            <v>100.00000000000001</v>
          </cell>
          <cell r="G38">
            <v>490434897</v>
          </cell>
          <cell r="L38">
            <v>19978990</v>
          </cell>
          <cell r="M38">
            <v>23024854</v>
          </cell>
        </row>
        <row r="39">
          <cell r="A39" t="str">
            <v>* Cresterea cheltuielilor de personal în anul 2001 faţă de anul 2000 se datorează salariilor personalului din învăţământul preuniversitar de stat. Ponderea cheltuielilor de personal în total buget initial 2001, fără aceste cheltuieli este de 11,18%.</v>
          </cell>
        </row>
        <row r="43">
          <cell r="B43" t="str">
            <v>SEF SERVICIUL BUGET,</v>
          </cell>
          <cell r="E43" t="str">
            <v>ÎNTOCMIT,</v>
          </cell>
        </row>
        <row r="44">
          <cell r="B44" t="str">
            <v>Claudia Belin</v>
          </cell>
          <cell r="E44" t="str">
            <v>Mureşan Lavinia</v>
          </cell>
        </row>
        <row r="46">
          <cell r="C46" t="e">
            <v>#REF!</v>
          </cell>
          <cell r="L46">
            <v>43003844</v>
          </cell>
        </row>
        <row r="47">
          <cell r="B47" t="str">
            <v>TITLURI DE CHELTUIELI</v>
          </cell>
          <cell r="C47" t="str">
            <v>EXECUTIE 1997 (mii lei)</v>
          </cell>
          <cell r="E47" t="str">
            <v>EXECUTIE 1998 (mii lei)</v>
          </cell>
        </row>
        <row r="48">
          <cell r="B48">
            <v>1</v>
          </cell>
          <cell r="C48">
            <v>2</v>
          </cell>
          <cell r="E48">
            <v>4</v>
          </cell>
        </row>
        <row r="49">
          <cell r="B49" t="str">
            <v>Cheltuieli de personal</v>
          </cell>
          <cell r="C49" t="e">
            <v>#REF!</v>
          </cell>
          <cell r="E49" t="e">
            <v>#REF!</v>
          </cell>
        </row>
        <row r="50">
          <cell r="B50" t="str">
            <v>Cheltuieli materiale din care:</v>
          </cell>
          <cell r="C50" t="e">
            <v>#REF!</v>
          </cell>
          <cell r="E50" t="e">
            <v>#REF!</v>
          </cell>
        </row>
        <row r="51">
          <cell r="B51" t="str">
            <v>Cheltuieli de întretinere</v>
          </cell>
          <cell r="C51" t="e">
            <v>#REF!</v>
          </cell>
          <cell r="E51" t="e">
            <v>#REF!</v>
          </cell>
        </row>
        <row r="52">
          <cell r="B52" t="str">
            <v>Cheltuieli de reparatii</v>
          </cell>
          <cell r="C52" t="e">
            <v>#REF!</v>
          </cell>
          <cell r="E52" t="e">
            <v>#REF!</v>
          </cell>
        </row>
        <row r="53">
          <cell r="B53" t="str">
            <v>Subventii din care:</v>
          </cell>
          <cell r="C53" t="e">
            <v>#REF!</v>
          </cell>
          <cell r="E53" t="e">
            <v>#REF!</v>
          </cell>
        </row>
        <row r="54">
          <cell r="B54" t="str">
            <v>Subventii pentru întretinere internate-cantine</v>
          </cell>
          <cell r="C54" t="e">
            <v>#REF!</v>
          </cell>
          <cell r="E54" t="e">
            <v>#REF!</v>
          </cell>
        </row>
        <row r="55">
          <cell r="B55" t="str">
            <v>Subventii pentru reparatii internate-cantine</v>
          </cell>
          <cell r="C55" t="e">
            <v>#REF!</v>
          </cell>
          <cell r="E55" t="e">
            <v>#REF!</v>
          </cell>
        </row>
        <row r="56">
          <cell r="B56" t="str">
            <v>Subventii pentru cheltuieli de personal la instituitiile de cultura</v>
          </cell>
          <cell r="C56" t="e">
            <v>#REF!</v>
          </cell>
          <cell r="E56" t="e">
            <v>#REF!</v>
          </cell>
        </row>
        <row r="57">
          <cell r="B57" t="str">
            <v>Subventii pentru cheltuieli de întretinere la instituitiile de cultura</v>
          </cell>
          <cell r="C57" t="e">
            <v>#REF!</v>
          </cell>
          <cell r="E57" t="e">
            <v>#REF!</v>
          </cell>
        </row>
        <row r="58">
          <cell r="B58" t="str">
            <v>Subventii pentru cheltuieli de reparatii la institutiile de cultura</v>
          </cell>
          <cell r="C58" t="e">
            <v>#REF!</v>
          </cell>
          <cell r="E58" t="e">
            <v>#REF!</v>
          </cell>
        </row>
        <row r="59">
          <cell r="B59" t="str">
            <v>Subventii pentru energie termica</v>
          </cell>
          <cell r="C59" t="e">
            <v>#REF!</v>
          </cell>
          <cell r="E59" t="e">
            <v>#REF!</v>
          </cell>
        </row>
        <row r="60">
          <cell r="B60" t="str">
            <v>Subventii pentru transport în comun</v>
          </cell>
          <cell r="C60" t="e">
            <v>#REF!</v>
          </cell>
          <cell r="E60" t="e">
            <v>#REF!</v>
          </cell>
        </row>
        <row r="61">
          <cell r="B61" t="str">
            <v>Transferuri din care:</v>
          </cell>
          <cell r="C61" t="e">
            <v>#REF!</v>
          </cell>
          <cell r="E61" t="e">
            <v>#REF!</v>
          </cell>
        </row>
        <row r="62">
          <cell r="B62" t="str">
            <v>Ajutor social</v>
          </cell>
          <cell r="C62" t="e">
            <v>#REF!</v>
          </cell>
          <cell r="E62" t="e">
            <v>#REF!</v>
          </cell>
        </row>
        <row r="63">
          <cell r="B63" t="str">
            <v>Indemnizatii de nastere</v>
          </cell>
          <cell r="C63" t="e">
            <v>#REF!</v>
          </cell>
          <cell r="E63" t="e">
            <v>#REF!</v>
          </cell>
        </row>
        <row r="64">
          <cell r="B64" t="str">
            <v>Drepturile asistentului personal pentru copii si adulti cu handicap grav</v>
          </cell>
          <cell r="C64" t="e">
            <v>#REF!</v>
          </cell>
          <cell r="E64" t="e">
            <v>#REF!</v>
          </cell>
        </row>
        <row r="65">
          <cell r="B65" t="str">
            <v>Ajutoare banesti pentru energie termica</v>
          </cell>
          <cell r="C65" t="e">
            <v>#REF!</v>
          </cell>
          <cell r="E65" t="e">
            <v>#REF!</v>
          </cell>
        </row>
        <row r="66">
          <cell r="B66" t="str">
            <v>Alte transferuri</v>
          </cell>
          <cell r="C66" t="e">
            <v>#REF!</v>
          </cell>
          <cell r="E66" t="e">
            <v>#REF!</v>
          </cell>
        </row>
        <row r="67">
          <cell r="B67" t="str">
            <v xml:space="preserve">Cheltuieli de capital </v>
          </cell>
          <cell r="C67" t="e">
            <v>#REF!</v>
          </cell>
          <cell r="E67" t="e">
            <v>#REF!</v>
          </cell>
        </row>
        <row r="68">
          <cell r="B68" t="str">
            <v>Investitii în infrastructura</v>
          </cell>
        </row>
        <row r="69">
          <cell r="B69" t="str">
            <v>Alte investitii</v>
          </cell>
        </row>
        <row r="70">
          <cell r="B70" t="str">
            <v xml:space="preserve">TOTAL </v>
          </cell>
          <cell r="C70" t="e">
            <v>#REF!</v>
          </cell>
          <cell r="E70" t="e">
            <v>#REF!</v>
          </cell>
        </row>
        <row r="72">
          <cell r="B72" t="str">
            <v>PROTECTIE SOCIALA</v>
          </cell>
        </row>
        <row r="73">
          <cell r="B73" t="str">
            <v>TITLURI DE CHELTUIELI</v>
          </cell>
          <cell r="C73" t="str">
            <v>PONDERE</v>
          </cell>
          <cell r="E73" t="str">
            <v>EXECUTIE 2000 (mii lei)</v>
          </cell>
        </row>
        <row r="74">
          <cell r="B74">
            <v>1</v>
          </cell>
          <cell r="C74">
            <v>2</v>
          </cell>
          <cell r="E74">
            <v>4</v>
          </cell>
        </row>
        <row r="75">
          <cell r="B75" t="str">
            <v>Cheltuieli de personal</v>
          </cell>
          <cell r="C75">
            <v>11.604016112183288</v>
          </cell>
          <cell r="E75">
            <v>36302786</v>
          </cell>
        </row>
        <row r="76">
          <cell r="B76" t="str">
            <v xml:space="preserve">Cheltuieli materiale </v>
          </cell>
          <cell r="C76">
            <v>30.760336293612443</v>
          </cell>
          <cell r="E76">
            <v>96232709</v>
          </cell>
        </row>
        <row r="77">
          <cell r="B77" t="str">
            <v>Cheltuieli de întretinere</v>
          </cell>
          <cell r="C77">
            <v>20.023513494254448</v>
          </cell>
          <cell r="E77">
            <v>62642909</v>
          </cell>
        </row>
        <row r="78">
          <cell r="B78" t="str">
            <v>Cheltuieli de reparatii</v>
          </cell>
          <cell r="C78">
            <v>10.736822799357995</v>
          </cell>
          <cell r="E78">
            <v>33589800</v>
          </cell>
        </row>
        <row r="79">
          <cell r="B79" t="str">
            <v>Subventii pentru institutiile de cultura</v>
          </cell>
          <cell r="C79">
            <v>5.8751707173780066</v>
          </cell>
          <cell r="E79">
            <v>18380280</v>
          </cell>
        </row>
        <row r="80">
          <cell r="B80" t="str">
            <v>Subventii pentru cheltuieli de personal la instituitiile de cultura</v>
          </cell>
          <cell r="C80">
            <v>4.1910208308100669</v>
          </cell>
          <cell r="E80">
            <v>13111472</v>
          </cell>
        </row>
        <row r="81">
          <cell r="B81" t="str">
            <v>Subventii pentru cheltuieli de întretinere la instituitiile de cultura</v>
          </cell>
          <cell r="C81">
            <v>1.157737814872988</v>
          </cell>
          <cell r="E81">
            <v>3621945</v>
          </cell>
        </row>
        <row r="82">
          <cell r="B82" t="str">
            <v>Subventii pentru cheltuieli de reparatii la institutiile de cultura</v>
          </cell>
          <cell r="C82">
            <v>0.52641207169495219</v>
          </cell>
          <cell r="E82">
            <v>1646863</v>
          </cell>
        </row>
        <row r="83">
          <cell r="B83" t="str">
            <v xml:space="preserve">Cheltuieli de capital </v>
          </cell>
          <cell r="C83">
            <v>20.786389593787646</v>
          </cell>
          <cell r="E83">
            <v>65029542</v>
          </cell>
        </row>
        <row r="84">
          <cell r="B84" t="str">
            <v>Investitii în infrastructura</v>
          </cell>
          <cell r="C84">
            <v>14.430942494177637</v>
          </cell>
          <cell r="E84">
            <v>45146733</v>
          </cell>
        </row>
        <row r="85">
          <cell r="B85" t="str">
            <v>Alte investitii</v>
          </cell>
          <cell r="C85">
            <v>6.3554470996100108</v>
          </cell>
          <cell r="E85">
            <v>19882809</v>
          </cell>
        </row>
        <row r="86">
          <cell r="B86" t="str">
            <v>Protectie sociala</v>
          </cell>
          <cell r="C86">
            <v>30.974087283038614</v>
          </cell>
          <cell r="E86">
            <v>96901422</v>
          </cell>
        </row>
        <row r="87">
          <cell r="B87" t="str">
            <v>Ajutoare banesti pentru energie termica</v>
          </cell>
          <cell r="C87">
            <v>3.2594838714300933</v>
          </cell>
          <cell r="E87">
            <v>10197189</v>
          </cell>
        </row>
        <row r="88">
          <cell r="B88" t="str">
            <v>Ajutor social</v>
          </cell>
          <cell r="C88">
            <v>0.15131338799091654</v>
          </cell>
          <cell r="E88">
            <v>473379</v>
          </cell>
        </row>
        <row r="89">
          <cell r="B89" t="str">
            <v>Indemnizatii de nastere</v>
          </cell>
          <cell r="C89">
            <v>6.6534815310956452E-2</v>
          </cell>
          <cell r="E89">
            <v>208152</v>
          </cell>
        </row>
        <row r="90">
          <cell r="B90" t="str">
            <v>Ajutoare de urgenta</v>
          </cell>
          <cell r="C90">
            <v>0.13097371617480724</v>
          </cell>
          <cell r="E90">
            <v>409747</v>
          </cell>
        </row>
        <row r="91">
          <cell r="B91" t="str">
            <v>Subventii pentru energie termica</v>
          </cell>
          <cell r="C91">
            <v>15.906031227642107</v>
          </cell>
          <cell r="E91">
            <v>49761500</v>
          </cell>
        </row>
        <row r="92">
          <cell r="B92" t="str">
            <v>Subventii pentru transport în comun</v>
          </cell>
          <cell r="C92">
            <v>8.9857954376823468</v>
          </cell>
          <cell r="E92">
            <v>28111768</v>
          </cell>
        </row>
        <row r="93">
          <cell r="B93" t="str">
            <v>Subventii pentru întretinere internate-cantine</v>
          </cell>
          <cell r="C93">
            <v>0.48512987696509119</v>
          </cell>
          <cell r="E93">
            <v>1517713</v>
          </cell>
        </row>
        <row r="94">
          <cell r="B94" t="str">
            <v>Subventii pentru reparatii internate-cantine</v>
          </cell>
          <cell r="C94">
            <v>0.28281260109283096</v>
          </cell>
          <cell r="E94">
            <v>884770</v>
          </cell>
        </row>
        <row r="95">
          <cell r="B95" t="str">
            <v>Drepturile asistentului personal pentru copii si adulti cu handicap grav</v>
          </cell>
          <cell r="C95">
            <v>1.7060123487494621</v>
          </cell>
          <cell r="E95">
            <v>5337204</v>
          </cell>
        </row>
        <row r="96">
          <cell r="B96" t="str">
            <v xml:space="preserve">TOTAL </v>
          </cell>
          <cell r="C96">
            <v>100</v>
          </cell>
          <cell r="E96">
            <v>312846739</v>
          </cell>
        </row>
        <row r="97">
          <cell r="C97">
            <v>99.999999999999986</v>
          </cell>
        </row>
      </sheetData>
      <sheetData sheetId="3" refreshError="1"/>
      <sheetData sheetId="4" refreshError="1"/>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IAL Anexa cofinantari"/>
      <sheetName val="INITIAL ACTIUNI trim"/>
      <sheetName val="INITIAL ACTIUNI"/>
      <sheetName val="INITIAL BISERICI"/>
    </sheetNames>
    <sheetDataSet>
      <sheetData sheetId="0"/>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A 7 30.09.2002 CONSTANTA LO"/>
      <sheetName val="ANEXA 7 30.09.2002 CONSTANT (2)"/>
      <sheetName val="ANEXA 7 30.09.2002 CONSTANT (3)"/>
    </sheetNames>
    <sheetDataSet>
      <sheetData sheetId="0">
        <row r="1">
          <cell r="B1" t="str">
            <v>MFP / DGFP</v>
          </cell>
        </row>
        <row r="2">
          <cell r="A2" t="str">
            <v xml:space="preserve"> </v>
          </cell>
          <cell r="B2" t="str">
            <v>CONSTANTA</v>
          </cell>
          <cell r="F2" t="str">
            <v>ANEXA 7 TRIM. III - 2003</v>
          </cell>
          <cell r="P2" t="str">
            <v>ANEXA 7 TRIM. III - 2003</v>
          </cell>
        </row>
        <row r="3">
          <cell r="A3" t="str">
            <v xml:space="preserve">     </v>
          </cell>
          <cell r="E3" t="str">
            <v>executia veniturilor bugetelor locale pe unitati administrativ-teritoriale pe trim III - 2003</v>
          </cell>
          <cell r="M3" t="str">
            <v>executia veniturilor bugetelor locale pe unitati administrativ-teritoriale pe trim III - 2003</v>
          </cell>
        </row>
        <row r="9">
          <cell r="B9" t="str">
            <v>milioane lei cu o zecimala</v>
          </cell>
          <cell r="K9" t="str">
            <v>venituri</v>
          </cell>
          <cell r="X9" t="str">
            <v>cheltuieli</v>
          </cell>
        </row>
        <row r="10">
          <cell r="C10" t="str">
            <v>VENITURI</v>
          </cell>
          <cell r="D10" t="str">
            <v>VENITURI</v>
          </cell>
          <cell r="E10" t="str">
            <v>din care:</v>
          </cell>
          <cell r="F10" t="str">
            <v>Sume</v>
          </cell>
          <cell r="G10" t="str">
            <v>Cote</v>
          </cell>
          <cell r="H10" t="str">
            <v>Sume</v>
          </cell>
          <cell r="I10" t="str">
            <v>Sume</v>
          </cell>
          <cell r="J10" t="str">
            <v>Sume</v>
          </cell>
          <cell r="K10" t="str">
            <v>Subventii</v>
          </cell>
          <cell r="L10" t="str">
            <v>Alte</v>
          </cell>
          <cell r="M10" t="str">
            <v>CHELTUIELI</v>
          </cell>
          <cell r="N10" t="str">
            <v>d i n   c a r e:  (pe titluri de cheltuieli)</v>
          </cell>
          <cell r="S10" t="str">
            <v>d i n   c a r e:  (pe capitole de cheltuieli)</v>
          </cell>
        </row>
        <row r="11">
          <cell r="A11" t="str">
            <v>DENUMIREA UNITATILOR ADMINISTRATIV-TERITORIALE                (in ordine alfabetica)</v>
          </cell>
          <cell r="C11" t="str">
            <v>TOTALE      (col.2+4+5+6+7+8+9)</v>
          </cell>
          <cell r="D11" t="str">
            <v>PROPRII</v>
          </cell>
          <cell r="E11" t="str">
            <v>Venituri cu destinatie speciala</v>
          </cell>
          <cell r="F11" t="str">
            <v>defalcate din TVA pentru bugete locale</v>
          </cell>
          <cell r="G11" t="str">
            <v>defalcate din impozitul pe venit</v>
          </cell>
          <cell r="H11" t="str">
            <v>defalcate din impozitul pe venit pentru echilibrare</v>
          </cell>
          <cell r="I11" t="str">
            <v>defalcate din impozitul pe venit pentru en. termica livr.populatiei</v>
          </cell>
          <cell r="J11" t="str">
            <v>defalcate din impozitul pe venit, alocate de cons. jud. pt.echilibrare</v>
          </cell>
          <cell r="K11" t="str">
            <v>pt. investitii finantate partial din imprumuturi externe</v>
          </cell>
          <cell r="L11" t="str">
            <v>venituri</v>
          </cell>
          <cell r="M11" t="str">
            <v>TOTALE             (col.11+12+13+14+15)                 (col.16+17+18+19+20+21+22)</v>
          </cell>
          <cell r="N11" t="str">
            <v>Cheltuieli de personal</v>
          </cell>
          <cell r="O11" t="str">
            <v>Cheltuieli materiale si servicii</v>
          </cell>
          <cell r="P11" t="str">
            <v>Subventii si transferuri</v>
          </cell>
          <cell r="Q11" t="str">
            <v>Cheltuieli de capital</v>
          </cell>
          <cell r="R11" t="str">
            <v>Alte cheltuieli</v>
          </cell>
          <cell r="S11" t="str">
            <v>Autoritati publice</v>
          </cell>
          <cell r="T11" t="str">
            <v>Invatamint</v>
          </cell>
          <cell r="U11" t="str">
            <v>Cultura</v>
          </cell>
          <cell r="V11" t="str">
            <v>Asistenta sociala</v>
          </cell>
          <cell r="W11" t="str">
            <v>Servicii si dezvoltare publica si locuinte</v>
          </cell>
          <cell r="X11" t="str">
            <v>Transporturi si comunicatii</v>
          </cell>
          <cell r="Y11" t="str">
            <v>Alte cheltuieli</v>
          </cell>
        </row>
        <row r="12">
          <cell r="C12" t="str">
            <v>00.01</v>
          </cell>
          <cell r="D12" t="str">
            <v>48.02</v>
          </cell>
          <cell r="E12" t="str">
            <v>31.02</v>
          </cell>
          <cell r="F12" t="str">
            <v>33.02.01</v>
          </cell>
          <cell r="G12" t="str">
            <v>34.02.01</v>
          </cell>
          <cell r="H12" t="str">
            <v>34.02.02</v>
          </cell>
          <cell r="I12" t="str">
            <v>33.02.02</v>
          </cell>
          <cell r="J12" t="str">
            <v>34.02.04</v>
          </cell>
          <cell r="K12" t="str">
            <v>37.02.03</v>
          </cell>
          <cell r="M12" t="str">
            <v>50.02</v>
          </cell>
          <cell r="N12" t="str">
            <v>02</v>
          </cell>
          <cell r="O12">
            <v>20</v>
          </cell>
          <cell r="P12" t="str">
            <v>34+38</v>
          </cell>
          <cell r="Q12">
            <v>70</v>
          </cell>
          <cell r="S12" t="str">
            <v>51.02</v>
          </cell>
          <cell r="T12" t="str">
            <v>57.02</v>
          </cell>
          <cell r="U12" t="str">
            <v>59.02</v>
          </cell>
          <cell r="V12" t="str">
            <v>60.02</v>
          </cell>
          <cell r="W12" t="str">
            <v>63.02</v>
          </cell>
          <cell r="X12" t="str">
            <v>68.02</v>
          </cell>
        </row>
        <row r="13">
          <cell r="C13">
            <v>1</v>
          </cell>
          <cell r="D13">
            <v>2</v>
          </cell>
          <cell r="E13">
            <v>3</v>
          </cell>
          <cell r="F13">
            <v>4</v>
          </cell>
          <cell r="G13">
            <v>5</v>
          </cell>
          <cell r="H13">
            <v>6</v>
          </cell>
          <cell r="I13">
            <v>7</v>
          </cell>
          <cell r="J13">
            <v>8</v>
          </cell>
          <cell r="K13">
            <v>9</v>
          </cell>
          <cell r="L13">
            <v>10</v>
          </cell>
          <cell r="M13">
            <v>11</v>
          </cell>
          <cell r="N13">
            <v>12</v>
          </cell>
          <cell r="O13">
            <v>13</v>
          </cell>
          <cell r="P13">
            <v>14</v>
          </cell>
          <cell r="Q13">
            <v>15</v>
          </cell>
          <cell r="R13">
            <v>16</v>
          </cell>
          <cell r="S13">
            <v>17</v>
          </cell>
          <cell r="T13">
            <v>18</v>
          </cell>
          <cell r="U13">
            <v>19</v>
          </cell>
          <cell r="V13">
            <v>20</v>
          </cell>
          <cell r="W13">
            <v>21</v>
          </cell>
          <cell r="X13">
            <v>22</v>
          </cell>
          <cell r="Y13">
            <v>23</v>
          </cell>
        </row>
        <row r="14">
          <cell r="B14" t="str">
            <v>TOTAL  JUDET    (A+B+C+D)</v>
          </cell>
          <cell r="C14">
            <v>3877766.8000000003</v>
          </cell>
          <cell r="D14">
            <v>1446605</v>
          </cell>
          <cell r="E14">
            <v>231933.19999999998</v>
          </cell>
          <cell r="F14">
            <v>765636</v>
          </cell>
          <cell r="G14">
            <v>762557.4</v>
          </cell>
          <cell r="H14">
            <v>320127.80000000005</v>
          </cell>
          <cell r="I14">
            <v>145095.20000000001</v>
          </cell>
          <cell r="J14">
            <v>273807.7</v>
          </cell>
          <cell r="K14">
            <v>0</v>
          </cell>
          <cell r="L14">
            <v>163937.70000000001</v>
          </cell>
          <cell r="M14">
            <v>3733129.8000000003</v>
          </cell>
          <cell r="N14">
            <v>962254.1</v>
          </cell>
          <cell r="O14">
            <v>1061114.4000000001</v>
          </cell>
          <cell r="P14">
            <v>812706.70000000007</v>
          </cell>
          <cell r="Q14">
            <v>889833.1</v>
          </cell>
          <cell r="R14">
            <v>7221.5</v>
          </cell>
          <cell r="S14">
            <v>271901.40000000002</v>
          </cell>
          <cell r="T14">
            <v>863948.29999999993</v>
          </cell>
          <cell r="U14">
            <v>205251.6</v>
          </cell>
          <cell r="V14">
            <v>404066</v>
          </cell>
          <cell r="W14">
            <v>1516438</v>
          </cell>
          <cell r="X14">
            <v>211420.6</v>
          </cell>
          <cell r="Y14">
            <v>260103.9</v>
          </cell>
        </row>
        <row r="15">
          <cell r="A15" t="str">
            <v>A.</v>
          </cell>
          <cell r="B15" t="str">
            <v>Cons. judetean</v>
          </cell>
          <cell r="C15">
            <v>560760.5</v>
          </cell>
          <cell r="D15">
            <v>165086</v>
          </cell>
          <cell r="E15">
            <v>8383.9</v>
          </cell>
          <cell r="F15">
            <v>51958</v>
          </cell>
          <cell r="G15">
            <v>165141.9</v>
          </cell>
          <cell r="H15">
            <v>101004.6</v>
          </cell>
          <cell r="I15">
            <v>0</v>
          </cell>
          <cell r="J15">
            <v>0</v>
          </cell>
          <cell r="K15">
            <v>0</v>
          </cell>
          <cell r="L15">
            <v>77570</v>
          </cell>
          <cell r="M15">
            <v>545233.20000000007</v>
          </cell>
          <cell r="N15">
            <v>115706</v>
          </cell>
          <cell r="O15">
            <v>120586.3</v>
          </cell>
          <cell r="P15">
            <v>168111.5</v>
          </cell>
          <cell r="Q15">
            <v>137415.6</v>
          </cell>
          <cell r="R15">
            <v>3413.8</v>
          </cell>
          <cell r="S15">
            <v>38782.5</v>
          </cell>
          <cell r="T15">
            <v>46153.599999999999</v>
          </cell>
          <cell r="U15">
            <v>96073.2</v>
          </cell>
          <cell r="V15">
            <v>180576.8</v>
          </cell>
          <cell r="W15">
            <v>131758.70000000001</v>
          </cell>
          <cell r="X15">
            <v>32446.5</v>
          </cell>
          <cell r="Y15">
            <v>19441.900000000001</v>
          </cell>
        </row>
        <row r="16">
          <cell r="A16" t="str">
            <v>B.</v>
          </cell>
          <cell r="B16" t="str">
            <v>Total  municipii</v>
          </cell>
          <cell r="C16">
            <v>2223437.1</v>
          </cell>
          <cell r="D16">
            <v>965053.6</v>
          </cell>
          <cell r="E16">
            <v>169619.4</v>
          </cell>
          <cell r="F16">
            <v>446464.7</v>
          </cell>
          <cell r="G16">
            <v>456300.1</v>
          </cell>
          <cell r="H16">
            <v>73553.3</v>
          </cell>
          <cell r="I16">
            <v>127345.2</v>
          </cell>
          <cell r="J16">
            <v>99804</v>
          </cell>
          <cell r="K16">
            <v>0</v>
          </cell>
          <cell r="L16">
            <v>54916.200000000004</v>
          </cell>
          <cell r="M16">
            <v>2162200.4</v>
          </cell>
          <cell r="N16">
            <v>504971.7</v>
          </cell>
          <cell r="O16">
            <v>647068.80000000005</v>
          </cell>
          <cell r="P16">
            <v>417619.30000000005</v>
          </cell>
          <cell r="Q16">
            <v>589628</v>
          </cell>
          <cell r="R16">
            <v>2912.6</v>
          </cell>
          <cell r="S16">
            <v>104169.7</v>
          </cell>
          <cell r="T16">
            <v>481856.9</v>
          </cell>
          <cell r="U16">
            <v>51421.4</v>
          </cell>
          <cell r="V16">
            <v>80170.7</v>
          </cell>
          <cell r="W16">
            <v>1097725.5</v>
          </cell>
          <cell r="X16">
            <v>166505.4</v>
          </cell>
          <cell r="Y16">
            <v>180350.8</v>
          </cell>
        </row>
        <row r="17">
          <cell r="A17">
            <v>1</v>
          </cell>
          <cell r="B17" t="str">
            <v xml:space="preserve">CONSTANTA </v>
          </cell>
          <cell r="C17">
            <v>1755969.5</v>
          </cell>
          <cell r="D17">
            <v>773023.7</v>
          </cell>
          <cell r="E17">
            <v>167568.1</v>
          </cell>
          <cell r="F17">
            <v>354697.9</v>
          </cell>
          <cell r="G17">
            <v>404437.8</v>
          </cell>
          <cell r="H17">
            <v>49264</v>
          </cell>
          <cell r="I17">
            <v>102345.2</v>
          </cell>
          <cell r="J17">
            <v>52359</v>
          </cell>
          <cell r="K17">
            <v>0</v>
          </cell>
          <cell r="L17">
            <v>19841.900000000001</v>
          </cell>
          <cell r="M17">
            <v>1698794.1</v>
          </cell>
          <cell r="N17">
            <v>398840.5</v>
          </cell>
          <cell r="O17">
            <v>513760.4</v>
          </cell>
          <cell r="P17">
            <v>285386.8</v>
          </cell>
          <cell r="Q17">
            <v>500806.40000000002</v>
          </cell>
          <cell r="R17">
            <v>0</v>
          </cell>
          <cell r="S17">
            <v>77790.3</v>
          </cell>
          <cell r="T17">
            <v>348677.9</v>
          </cell>
          <cell r="U17">
            <v>40594.5</v>
          </cell>
          <cell r="V17">
            <v>46367</v>
          </cell>
          <cell r="W17">
            <v>873261.3</v>
          </cell>
          <cell r="X17">
            <v>147537.79999999999</v>
          </cell>
          <cell r="Y17">
            <v>164565.29999999999</v>
          </cell>
        </row>
        <row r="18">
          <cell r="A18">
            <v>2</v>
          </cell>
          <cell r="B18" t="str">
            <v>MEDGIDIA</v>
          </cell>
          <cell r="C18">
            <v>142973.70000000001</v>
          </cell>
          <cell r="D18">
            <v>36821.800000000003</v>
          </cell>
          <cell r="E18">
            <v>433.9</v>
          </cell>
          <cell r="F18">
            <v>44549.3</v>
          </cell>
          <cell r="G18">
            <v>12560.2</v>
          </cell>
          <cell r="H18">
            <v>13842.4</v>
          </cell>
          <cell r="I18">
            <v>0</v>
          </cell>
          <cell r="J18">
            <v>35200</v>
          </cell>
          <cell r="K18">
            <v>0</v>
          </cell>
          <cell r="L18">
            <v>0</v>
          </cell>
          <cell r="M18">
            <v>140857</v>
          </cell>
          <cell r="N18">
            <v>51161</v>
          </cell>
          <cell r="O18">
            <v>25134</v>
          </cell>
          <cell r="P18">
            <v>58964.4</v>
          </cell>
          <cell r="Q18">
            <v>5597.6</v>
          </cell>
          <cell r="R18">
            <v>0</v>
          </cell>
          <cell r="S18">
            <v>13815.4</v>
          </cell>
          <cell r="T18">
            <v>56431.9</v>
          </cell>
          <cell r="U18">
            <v>2901.8</v>
          </cell>
          <cell r="V18">
            <v>17764.099999999999</v>
          </cell>
          <cell r="W18">
            <v>45013.2</v>
          </cell>
          <cell r="X18">
            <v>0</v>
          </cell>
          <cell r="Y18">
            <v>4930.6000000000004</v>
          </cell>
        </row>
        <row r="19">
          <cell r="A19">
            <v>3</v>
          </cell>
          <cell r="B19" t="str">
            <v xml:space="preserve">MANGALIA </v>
          </cell>
          <cell r="C19">
            <v>324493.90000000002</v>
          </cell>
          <cell r="D19">
            <v>155208.1</v>
          </cell>
          <cell r="E19">
            <v>1617.4</v>
          </cell>
          <cell r="F19">
            <v>47217.5</v>
          </cell>
          <cell r="G19">
            <v>39302.1</v>
          </cell>
          <cell r="H19">
            <v>10446.9</v>
          </cell>
          <cell r="I19">
            <v>25000</v>
          </cell>
          <cell r="J19">
            <v>12245</v>
          </cell>
          <cell r="K19">
            <v>0</v>
          </cell>
          <cell r="L19">
            <v>35074.300000000003</v>
          </cell>
          <cell r="M19">
            <v>322549.29999999993</v>
          </cell>
          <cell r="N19">
            <v>54970.2</v>
          </cell>
          <cell r="O19">
            <v>108174.39999999999</v>
          </cell>
          <cell r="P19">
            <v>73268.100000000006</v>
          </cell>
          <cell r="Q19">
            <v>83224</v>
          </cell>
          <cell r="R19">
            <v>2912.6</v>
          </cell>
          <cell r="S19">
            <v>12564</v>
          </cell>
          <cell r="T19">
            <v>76747.100000000006</v>
          </cell>
          <cell r="U19">
            <v>7925.1</v>
          </cell>
          <cell r="V19">
            <v>16039.6</v>
          </cell>
          <cell r="W19">
            <v>179451</v>
          </cell>
          <cell r="X19">
            <v>18967.599999999999</v>
          </cell>
          <cell r="Y19">
            <v>10854.9</v>
          </cell>
        </row>
        <row r="22">
          <cell r="A22" t="str">
            <v>C.</v>
          </cell>
          <cell r="B22" t="str">
            <v>Total  orase</v>
          </cell>
          <cell r="C22">
            <v>468619.00000000006</v>
          </cell>
          <cell r="D22">
            <v>184795.5</v>
          </cell>
          <cell r="E22">
            <v>36121</v>
          </cell>
          <cell r="F22">
            <v>105696</v>
          </cell>
          <cell r="G22">
            <v>95895.400000000009</v>
          </cell>
          <cell r="H22">
            <v>36615.700000000004</v>
          </cell>
          <cell r="I22">
            <v>17750</v>
          </cell>
          <cell r="J22">
            <v>27061</v>
          </cell>
          <cell r="K22">
            <v>0</v>
          </cell>
          <cell r="L22">
            <v>805.4</v>
          </cell>
          <cell r="M22">
            <v>444771.4</v>
          </cell>
          <cell r="N22">
            <v>127365.10000000002</v>
          </cell>
          <cell r="O22">
            <v>118098.59999999999</v>
          </cell>
          <cell r="P22">
            <v>111607.79999999999</v>
          </cell>
          <cell r="Q22">
            <v>87699.900000000009</v>
          </cell>
          <cell r="R22">
            <v>0</v>
          </cell>
          <cell r="S22">
            <v>40508.800000000003</v>
          </cell>
          <cell r="T22">
            <v>130804.7</v>
          </cell>
          <cell r="U22">
            <v>29044.1</v>
          </cell>
          <cell r="V22">
            <v>39197.799999999996</v>
          </cell>
          <cell r="W22">
            <v>165393.70000000001</v>
          </cell>
          <cell r="X22">
            <v>465</v>
          </cell>
          <cell r="Y22">
            <v>39357.300000000003</v>
          </cell>
        </row>
        <row r="23">
          <cell r="A23">
            <v>1</v>
          </cell>
          <cell r="B23" t="str">
            <v xml:space="preserve">BASARABI </v>
          </cell>
          <cell r="C23">
            <v>32886.300000000003</v>
          </cell>
          <cell r="D23">
            <v>7463.5</v>
          </cell>
          <cell r="E23">
            <v>162.4</v>
          </cell>
          <cell r="F23">
            <v>7824</v>
          </cell>
          <cell r="G23">
            <v>8174.9</v>
          </cell>
          <cell r="H23">
            <v>2028.1</v>
          </cell>
          <cell r="I23">
            <v>0</v>
          </cell>
          <cell r="J23">
            <v>6840</v>
          </cell>
          <cell r="K23">
            <v>0</v>
          </cell>
          <cell r="L23">
            <v>555.79999999999995</v>
          </cell>
          <cell r="M23">
            <v>30069.000000000004</v>
          </cell>
          <cell r="N23">
            <v>12480.9</v>
          </cell>
          <cell r="O23">
            <v>9198.5</v>
          </cell>
          <cell r="P23">
            <v>3854.4</v>
          </cell>
          <cell r="Q23">
            <v>4535.2</v>
          </cell>
          <cell r="R23">
            <v>0</v>
          </cell>
          <cell r="S23">
            <v>3663.5</v>
          </cell>
          <cell r="T23">
            <v>14490</v>
          </cell>
          <cell r="U23">
            <v>2461.9</v>
          </cell>
          <cell r="V23">
            <v>2728.2</v>
          </cell>
          <cell r="W23">
            <v>6409.6</v>
          </cell>
          <cell r="X23">
            <v>0</v>
          </cell>
          <cell r="Y23">
            <v>315.8</v>
          </cell>
        </row>
        <row r="24">
          <cell r="A24">
            <v>2</v>
          </cell>
          <cell r="B24" t="str">
            <v>CERNAVODA</v>
          </cell>
          <cell r="C24">
            <v>98022.399999999994</v>
          </cell>
          <cell r="D24">
            <v>23371.8</v>
          </cell>
          <cell r="E24">
            <v>1250.5</v>
          </cell>
          <cell r="F24">
            <v>20783.099999999999</v>
          </cell>
          <cell r="G24">
            <v>45699</v>
          </cell>
          <cell r="H24">
            <v>8168.5</v>
          </cell>
          <cell r="I24">
            <v>0</v>
          </cell>
          <cell r="J24">
            <v>0</v>
          </cell>
          <cell r="K24">
            <v>0</v>
          </cell>
          <cell r="L24">
            <v>0</v>
          </cell>
          <cell r="M24">
            <v>94423.400000000009</v>
          </cell>
          <cell r="N24">
            <v>25156.6</v>
          </cell>
          <cell r="O24">
            <v>31148.7</v>
          </cell>
          <cell r="P24">
            <v>13358.8</v>
          </cell>
          <cell r="Q24">
            <v>24759.3</v>
          </cell>
          <cell r="R24">
            <v>0</v>
          </cell>
          <cell r="S24">
            <v>8082.1</v>
          </cell>
          <cell r="T24">
            <v>24685.200000000001</v>
          </cell>
          <cell r="U24">
            <v>5656</v>
          </cell>
          <cell r="V24">
            <v>10260.299999999999</v>
          </cell>
          <cell r="W24">
            <v>41539.599999999999</v>
          </cell>
          <cell r="X24">
            <v>0</v>
          </cell>
          <cell r="Y24">
            <v>4200.2</v>
          </cell>
        </row>
        <row r="25">
          <cell r="A25">
            <v>3</v>
          </cell>
          <cell r="B25" t="str">
            <v>EFORIE</v>
          </cell>
          <cell r="C25">
            <v>76285.600000000006</v>
          </cell>
          <cell r="D25">
            <v>57392.3</v>
          </cell>
          <cell r="E25">
            <v>23566.400000000001</v>
          </cell>
          <cell r="F25">
            <v>8847</v>
          </cell>
          <cell r="G25">
            <v>5641.1</v>
          </cell>
          <cell r="H25">
            <v>1916.2</v>
          </cell>
          <cell r="I25">
            <v>2000</v>
          </cell>
          <cell r="J25">
            <v>489</v>
          </cell>
          <cell r="K25">
            <v>0</v>
          </cell>
          <cell r="L25">
            <v>0</v>
          </cell>
          <cell r="M25">
            <v>68075</v>
          </cell>
          <cell r="N25">
            <v>12216.6</v>
          </cell>
          <cell r="O25">
            <v>6706.3</v>
          </cell>
          <cell r="P25">
            <v>23885.3</v>
          </cell>
          <cell r="Q25">
            <v>25266.799999999999</v>
          </cell>
          <cell r="R25">
            <v>0</v>
          </cell>
          <cell r="S25">
            <v>5984.2</v>
          </cell>
          <cell r="T25">
            <v>10896.6</v>
          </cell>
          <cell r="U25">
            <v>2056.4</v>
          </cell>
          <cell r="V25">
            <v>2138.1999999999998</v>
          </cell>
          <cell r="W25">
            <v>29419.8</v>
          </cell>
          <cell r="X25">
            <v>342.4</v>
          </cell>
          <cell r="Y25">
            <v>17237.400000000001</v>
          </cell>
        </row>
        <row r="26">
          <cell r="A26">
            <v>4</v>
          </cell>
          <cell r="B26" t="str">
            <v>HIRSOVA</v>
          </cell>
          <cell r="C26">
            <v>38977.5</v>
          </cell>
          <cell r="D26">
            <v>7710.7</v>
          </cell>
          <cell r="E26">
            <v>1048.2</v>
          </cell>
          <cell r="F26">
            <v>15068.7</v>
          </cell>
          <cell r="G26">
            <v>2125.9</v>
          </cell>
          <cell r="H26">
            <v>6129.2</v>
          </cell>
          <cell r="I26">
            <v>0</v>
          </cell>
          <cell r="J26">
            <v>7943</v>
          </cell>
          <cell r="K26">
            <v>0</v>
          </cell>
          <cell r="L26">
            <v>0</v>
          </cell>
          <cell r="M26">
            <v>36365.4</v>
          </cell>
          <cell r="N26">
            <v>16212</v>
          </cell>
          <cell r="O26">
            <v>8789.1</v>
          </cell>
          <cell r="P26">
            <v>6897.2</v>
          </cell>
          <cell r="Q26">
            <v>4467.1000000000004</v>
          </cell>
          <cell r="R26">
            <v>0</v>
          </cell>
          <cell r="S26">
            <v>5658.5</v>
          </cell>
          <cell r="T26">
            <v>15197.7</v>
          </cell>
          <cell r="U26">
            <v>1769.6</v>
          </cell>
          <cell r="V26">
            <v>5994.9</v>
          </cell>
          <cell r="W26">
            <v>6713.9</v>
          </cell>
          <cell r="X26">
            <v>0</v>
          </cell>
          <cell r="Y26">
            <v>1030.8</v>
          </cell>
        </row>
        <row r="27">
          <cell r="A27">
            <v>5</v>
          </cell>
          <cell r="B27" t="str">
            <v>NEGRU VODA</v>
          </cell>
          <cell r="C27">
            <v>17436.599999999999</v>
          </cell>
          <cell r="D27">
            <v>5233.5</v>
          </cell>
          <cell r="E27">
            <v>2986</v>
          </cell>
          <cell r="F27">
            <v>3904</v>
          </cell>
          <cell r="G27">
            <v>745.1</v>
          </cell>
          <cell r="H27">
            <v>3049.4</v>
          </cell>
          <cell r="I27">
            <v>0</v>
          </cell>
          <cell r="J27">
            <v>4255</v>
          </cell>
          <cell r="K27">
            <v>0</v>
          </cell>
          <cell r="L27">
            <v>249.6</v>
          </cell>
          <cell r="M27">
            <v>14323.999999999998</v>
          </cell>
          <cell r="N27">
            <v>2078.8000000000002</v>
          </cell>
          <cell r="O27">
            <v>9126</v>
          </cell>
          <cell r="P27">
            <v>2505.9</v>
          </cell>
          <cell r="Q27">
            <v>613.29999999999995</v>
          </cell>
          <cell r="R27">
            <v>0</v>
          </cell>
          <cell r="S27">
            <v>2357.9</v>
          </cell>
          <cell r="T27">
            <v>5135.7</v>
          </cell>
          <cell r="U27">
            <v>618.4</v>
          </cell>
          <cell r="V27">
            <v>2342.6</v>
          </cell>
          <cell r="W27">
            <v>2846.1</v>
          </cell>
          <cell r="X27">
            <v>122.6</v>
          </cell>
          <cell r="Y27">
            <v>900.7</v>
          </cell>
        </row>
        <row r="28">
          <cell r="A28">
            <v>6</v>
          </cell>
          <cell r="B28" t="str">
            <v>NAVODARI</v>
          </cell>
          <cell r="C28">
            <v>150604.1</v>
          </cell>
          <cell r="D28">
            <v>63842.7</v>
          </cell>
          <cell r="E28">
            <v>1978.7</v>
          </cell>
          <cell r="F28">
            <v>32420.2</v>
          </cell>
          <cell r="G28">
            <v>27372.6</v>
          </cell>
          <cell r="H28">
            <v>10046.6</v>
          </cell>
          <cell r="I28">
            <v>15500</v>
          </cell>
          <cell r="J28">
            <v>1422</v>
          </cell>
          <cell r="K28">
            <v>0</v>
          </cell>
          <cell r="L28">
            <v>0</v>
          </cell>
          <cell r="M28">
            <v>149377.9</v>
          </cell>
          <cell r="N28">
            <v>37170</v>
          </cell>
          <cell r="O28">
            <v>40343.800000000003</v>
          </cell>
          <cell r="P28">
            <v>51730.1</v>
          </cell>
          <cell r="Q28">
            <v>20134</v>
          </cell>
          <cell r="R28">
            <v>0</v>
          </cell>
          <cell r="S28">
            <v>8065.1</v>
          </cell>
          <cell r="T28">
            <v>40476.199999999997</v>
          </cell>
          <cell r="U28">
            <v>12893.1</v>
          </cell>
          <cell r="V28">
            <v>8577.2000000000007</v>
          </cell>
          <cell r="W28">
            <v>70585</v>
          </cell>
          <cell r="X28">
            <v>0</v>
          </cell>
          <cell r="Y28">
            <v>8781.2999999999993</v>
          </cell>
        </row>
        <row r="29">
          <cell r="A29">
            <v>7</v>
          </cell>
          <cell r="B29" t="str">
            <v>OVIDIU</v>
          </cell>
          <cell r="C29">
            <v>37725.9</v>
          </cell>
          <cell r="D29">
            <v>12708.8</v>
          </cell>
          <cell r="E29">
            <v>3393.6</v>
          </cell>
          <cell r="F29">
            <v>11241.6</v>
          </cell>
          <cell r="G29">
            <v>4866.7</v>
          </cell>
          <cell r="H29">
            <v>3758.8</v>
          </cell>
          <cell r="I29">
            <v>250</v>
          </cell>
          <cell r="J29">
            <v>4900</v>
          </cell>
          <cell r="K29">
            <v>0</v>
          </cell>
          <cell r="L29">
            <v>0</v>
          </cell>
          <cell r="M29">
            <v>36988.9</v>
          </cell>
          <cell r="N29">
            <v>13530.6</v>
          </cell>
          <cell r="O29">
            <v>8556.7000000000007</v>
          </cell>
          <cell r="P29">
            <v>8014.9</v>
          </cell>
          <cell r="Q29">
            <v>6886.7</v>
          </cell>
          <cell r="R29">
            <v>0</v>
          </cell>
          <cell r="S29">
            <v>3734.3</v>
          </cell>
          <cell r="T29">
            <v>15020.2</v>
          </cell>
          <cell r="U29">
            <v>2820.6</v>
          </cell>
          <cell r="V29">
            <v>5982.9</v>
          </cell>
          <cell r="W29">
            <v>4305.2</v>
          </cell>
          <cell r="X29">
            <v>0</v>
          </cell>
          <cell r="Y29">
            <v>5125.7</v>
          </cell>
        </row>
        <row r="30">
          <cell r="A30">
            <v>8</v>
          </cell>
          <cell r="B30" t="str">
            <v>TECHIRGHIOL</v>
          </cell>
          <cell r="C30">
            <v>16680.599999999999</v>
          </cell>
          <cell r="D30">
            <v>7072.2</v>
          </cell>
          <cell r="E30">
            <v>1735.2</v>
          </cell>
          <cell r="F30">
            <v>5607.4</v>
          </cell>
          <cell r="G30">
            <v>1270.0999999999999</v>
          </cell>
          <cell r="H30">
            <v>1518.9</v>
          </cell>
          <cell r="I30">
            <v>0</v>
          </cell>
          <cell r="J30">
            <v>1212</v>
          </cell>
          <cell r="K30">
            <v>0</v>
          </cell>
          <cell r="L30">
            <v>0</v>
          </cell>
          <cell r="M30">
            <v>15147.800000000001</v>
          </cell>
          <cell r="N30">
            <v>8519.6</v>
          </cell>
          <cell r="O30">
            <v>4229.5</v>
          </cell>
          <cell r="P30">
            <v>1361.2</v>
          </cell>
          <cell r="Q30">
            <v>1037.5</v>
          </cell>
          <cell r="R30">
            <v>0</v>
          </cell>
          <cell r="S30">
            <v>2963.2</v>
          </cell>
          <cell r="T30">
            <v>4903.1000000000004</v>
          </cell>
          <cell r="U30">
            <v>768.1</v>
          </cell>
          <cell r="V30">
            <v>1173.5</v>
          </cell>
          <cell r="W30">
            <v>3574.5</v>
          </cell>
          <cell r="X30">
            <v>0</v>
          </cell>
          <cell r="Y30">
            <v>1765.4</v>
          </cell>
        </row>
        <row r="35">
          <cell r="A35" t="str">
            <v>D.</v>
          </cell>
          <cell r="B35" t="str">
            <v>Total comune</v>
          </cell>
          <cell r="C35">
            <v>624950.20000000007</v>
          </cell>
          <cell r="D35">
            <v>131669.90000000002</v>
          </cell>
          <cell r="E35">
            <v>17808.899999999998</v>
          </cell>
          <cell r="F35">
            <v>161517.30000000008</v>
          </cell>
          <cell r="G35">
            <v>45220.000000000007</v>
          </cell>
          <cell r="H35">
            <v>108954.2</v>
          </cell>
          <cell r="I35">
            <v>0</v>
          </cell>
          <cell r="J35">
            <v>146942.70000000001</v>
          </cell>
          <cell r="K35">
            <v>0</v>
          </cell>
          <cell r="L35">
            <v>30646.100000000002</v>
          </cell>
          <cell r="M35">
            <v>580924.79999999993</v>
          </cell>
          <cell r="N35">
            <v>214211.30000000002</v>
          </cell>
          <cell r="O35">
            <v>175360.70000000007</v>
          </cell>
          <cell r="P35">
            <v>115368.09999999999</v>
          </cell>
          <cell r="Q35">
            <v>75089.599999999991</v>
          </cell>
          <cell r="R35">
            <v>895.1</v>
          </cell>
          <cell r="S35">
            <v>88440.400000000009</v>
          </cell>
          <cell r="T35">
            <v>205133.09999999995</v>
          </cell>
          <cell r="U35">
            <v>28712.899999999998</v>
          </cell>
          <cell r="V35">
            <v>104120.69999999998</v>
          </cell>
          <cell r="W35">
            <v>121560.09999999999</v>
          </cell>
          <cell r="X35">
            <v>12003.7</v>
          </cell>
          <cell r="Y35">
            <v>20953.900000000001</v>
          </cell>
        </row>
        <row r="36">
          <cell r="A36">
            <v>1</v>
          </cell>
          <cell r="B36" t="str">
            <v>ADAMCLISI</v>
          </cell>
          <cell r="C36">
            <v>7330.1</v>
          </cell>
          <cell r="D36">
            <v>877.9</v>
          </cell>
          <cell r="E36">
            <v>97.9</v>
          </cell>
          <cell r="F36">
            <v>1976.2</v>
          </cell>
          <cell r="G36">
            <v>100</v>
          </cell>
          <cell r="H36">
            <v>2568.9</v>
          </cell>
          <cell r="I36">
            <v>0</v>
          </cell>
          <cell r="J36">
            <v>1599</v>
          </cell>
          <cell r="K36">
            <v>0</v>
          </cell>
          <cell r="L36">
            <v>208.1</v>
          </cell>
          <cell r="M36">
            <v>6862.4</v>
          </cell>
          <cell r="N36">
            <v>2842.7</v>
          </cell>
          <cell r="O36">
            <v>870.2</v>
          </cell>
          <cell r="P36">
            <v>2537.9</v>
          </cell>
          <cell r="Q36">
            <v>611.6</v>
          </cell>
          <cell r="R36">
            <v>0</v>
          </cell>
          <cell r="S36">
            <v>1133</v>
          </cell>
          <cell r="T36">
            <v>2344.4</v>
          </cell>
          <cell r="U36">
            <v>86</v>
          </cell>
          <cell r="V36">
            <v>2427.5</v>
          </cell>
          <cell r="W36">
            <v>458.2</v>
          </cell>
          <cell r="X36">
            <v>208.1</v>
          </cell>
          <cell r="Y36">
            <v>205.2</v>
          </cell>
        </row>
        <row r="37">
          <cell r="A37">
            <v>2</v>
          </cell>
          <cell r="B37" t="str">
            <v>AGIGEA</v>
          </cell>
          <cell r="C37">
            <v>22423.4</v>
          </cell>
          <cell r="D37">
            <v>8740.2000000000007</v>
          </cell>
          <cell r="E37">
            <v>129.1</v>
          </cell>
          <cell r="F37">
            <v>2970</v>
          </cell>
          <cell r="G37">
            <v>10278</v>
          </cell>
          <cell r="H37">
            <v>435.2</v>
          </cell>
          <cell r="I37">
            <v>0</v>
          </cell>
          <cell r="J37">
            <v>0</v>
          </cell>
          <cell r="K37">
            <v>0</v>
          </cell>
          <cell r="L37">
            <v>0</v>
          </cell>
          <cell r="M37">
            <v>20054.900000000001</v>
          </cell>
          <cell r="N37">
            <v>4522.5</v>
          </cell>
          <cell r="O37">
            <v>5698.4</v>
          </cell>
          <cell r="P37">
            <v>3024.9</v>
          </cell>
          <cell r="Q37">
            <v>6809.1</v>
          </cell>
          <cell r="R37">
            <v>0</v>
          </cell>
          <cell r="S37">
            <v>3976.4</v>
          </cell>
          <cell r="T37">
            <v>6618.7</v>
          </cell>
          <cell r="U37">
            <v>1422.9</v>
          </cell>
          <cell r="V37">
            <v>1737</v>
          </cell>
          <cell r="W37">
            <v>6299.7</v>
          </cell>
          <cell r="X37">
            <v>0</v>
          </cell>
          <cell r="Y37">
            <v>0.2</v>
          </cell>
        </row>
        <row r="38">
          <cell r="A38">
            <v>3</v>
          </cell>
          <cell r="B38" t="str">
            <v>ALBESTI</v>
          </cell>
          <cell r="C38">
            <v>8102.4</v>
          </cell>
          <cell r="D38">
            <v>866.6</v>
          </cell>
          <cell r="E38">
            <v>97.9</v>
          </cell>
          <cell r="F38">
            <v>1760</v>
          </cell>
          <cell r="G38">
            <v>115.5</v>
          </cell>
          <cell r="H38">
            <v>1288.5999999999999</v>
          </cell>
          <cell r="I38">
            <v>0</v>
          </cell>
          <cell r="J38">
            <v>4050</v>
          </cell>
          <cell r="K38">
            <v>0</v>
          </cell>
          <cell r="L38">
            <v>21.7</v>
          </cell>
          <cell r="M38">
            <v>7929.2</v>
          </cell>
          <cell r="N38">
            <v>2623</v>
          </cell>
          <cell r="O38">
            <v>2512.3000000000002</v>
          </cell>
          <cell r="P38">
            <v>1557.6</v>
          </cell>
          <cell r="Q38">
            <v>1236.3</v>
          </cell>
          <cell r="R38">
            <v>0</v>
          </cell>
          <cell r="S38">
            <v>1339.7</v>
          </cell>
          <cell r="T38">
            <v>3180.6</v>
          </cell>
          <cell r="U38">
            <v>603.4</v>
          </cell>
          <cell r="V38">
            <v>974.8</v>
          </cell>
          <cell r="W38">
            <v>1724.6</v>
          </cell>
          <cell r="X38">
            <v>21.6</v>
          </cell>
          <cell r="Y38">
            <v>84.5</v>
          </cell>
        </row>
        <row r="39">
          <cell r="A39">
            <v>4</v>
          </cell>
          <cell r="B39" t="str">
            <v>ALIMAN</v>
          </cell>
          <cell r="C39">
            <v>7197</v>
          </cell>
          <cell r="D39">
            <v>1181.4000000000001</v>
          </cell>
          <cell r="E39">
            <v>446.8</v>
          </cell>
          <cell r="F39">
            <v>1648.2</v>
          </cell>
          <cell r="G39">
            <v>86.4</v>
          </cell>
          <cell r="H39">
            <v>2007</v>
          </cell>
          <cell r="I39">
            <v>0</v>
          </cell>
          <cell r="J39">
            <v>2176</v>
          </cell>
          <cell r="K39">
            <v>0</v>
          </cell>
          <cell r="L39">
            <v>98</v>
          </cell>
          <cell r="M39">
            <v>6665.9</v>
          </cell>
          <cell r="N39">
            <v>2658.3</v>
          </cell>
          <cell r="O39">
            <v>1684.7</v>
          </cell>
          <cell r="P39">
            <v>1845.5</v>
          </cell>
          <cell r="Q39">
            <v>477.4</v>
          </cell>
          <cell r="R39">
            <v>0</v>
          </cell>
          <cell r="S39">
            <v>1563.4</v>
          </cell>
          <cell r="T39">
            <v>2000.3</v>
          </cell>
          <cell r="U39">
            <v>91.3</v>
          </cell>
          <cell r="V39">
            <v>1803.7</v>
          </cell>
          <cell r="W39">
            <v>774.8</v>
          </cell>
          <cell r="X39">
            <v>98</v>
          </cell>
          <cell r="Y39">
            <v>334.4</v>
          </cell>
        </row>
        <row r="40">
          <cell r="A40">
            <v>5</v>
          </cell>
          <cell r="B40" t="str">
            <v>AMZACEA</v>
          </cell>
          <cell r="C40">
            <v>8871.2999999999993</v>
          </cell>
          <cell r="D40">
            <v>1296.7</v>
          </cell>
          <cell r="E40">
            <v>215.3</v>
          </cell>
          <cell r="F40">
            <v>1907.1</v>
          </cell>
          <cell r="G40">
            <v>122.8</v>
          </cell>
          <cell r="H40">
            <v>2772</v>
          </cell>
          <cell r="I40">
            <v>0</v>
          </cell>
          <cell r="J40">
            <v>2701</v>
          </cell>
          <cell r="K40">
            <v>0</v>
          </cell>
          <cell r="L40">
            <v>71.7</v>
          </cell>
          <cell r="M40">
            <v>8558.0000000000018</v>
          </cell>
          <cell r="N40">
            <v>2665.9</v>
          </cell>
          <cell r="O40">
            <v>3675.3</v>
          </cell>
          <cell r="P40">
            <v>2117.6999999999998</v>
          </cell>
          <cell r="Q40">
            <v>99.1</v>
          </cell>
          <cell r="R40">
            <v>0</v>
          </cell>
          <cell r="S40">
            <v>1300.5999999999999</v>
          </cell>
          <cell r="T40">
            <v>3128.4</v>
          </cell>
          <cell r="U40">
            <v>749.1</v>
          </cell>
          <cell r="V40">
            <v>2022.6</v>
          </cell>
          <cell r="W40">
            <v>1051.5</v>
          </cell>
          <cell r="X40">
            <v>71.8</v>
          </cell>
          <cell r="Y40">
            <v>234</v>
          </cell>
        </row>
        <row r="41">
          <cell r="A41">
            <v>6</v>
          </cell>
          <cell r="B41" t="str">
            <v>23 AUGUST</v>
          </cell>
          <cell r="C41">
            <v>14885.4</v>
          </cell>
          <cell r="D41">
            <v>8322.1</v>
          </cell>
          <cell r="E41">
            <v>601</v>
          </cell>
          <cell r="F41">
            <v>3436</v>
          </cell>
          <cell r="G41">
            <v>147</v>
          </cell>
          <cell r="H41">
            <v>981</v>
          </cell>
          <cell r="I41">
            <v>0</v>
          </cell>
          <cell r="J41">
            <v>1838</v>
          </cell>
          <cell r="K41">
            <v>0</v>
          </cell>
          <cell r="L41">
            <v>161.30000000000001</v>
          </cell>
          <cell r="M41">
            <v>14342.300000000001</v>
          </cell>
          <cell r="N41">
            <v>4553.7</v>
          </cell>
          <cell r="O41">
            <v>5861.3</v>
          </cell>
          <cell r="P41">
            <v>1154.7</v>
          </cell>
          <cell r="Q41">
            <v>2772.6</v>
          </cell>
          <cell r="R41">
            <v>0</v>
          </cell>
          <cell r="S41">
            <v>2310.1999999999998</v>
          </cell>
          <cell r="T41">
            <v>4161.3999999999996</v>
          </cell>
          <cell r="U41">
            <v>258</v>
          </cell>
          <cell r="V41">
            <v>915.6</v>
          </cell>
          <cell r="W41">
            <v>5984.8</v>
          </cell>
          <cell r="X41">
            <v>82.5</v>
          </cell>
          <cell r="Y41">
            <v>629.79999999999995</v>
          </cell>
        </row>
        <row r="42">
          <cell r="A42">
            <v>7</v>
          </cell>
          <cell r="B42" t="str">
            <v>BANEASA</v>
          </cell>
          <cell r="C42">
            <v>15996</v>
          </cell>
          <cell r="D42">
            <v>1526.7</v>
          </cell>
          <cell r="E42">
            <v>0</v>
          </cell>
          <cell r="F42">
            <v>5594.5</v>
          </cell>
          <cell r="G42">
            <v>684.6</v>
          </cell>
          <cell r="H42">
            <v>6183.2</v>
          </cell>
          <cell r="I42">
            <v>0</v>
          </cell>
          <cell r="J42">
            <v>1902</v>
          </cell>
          <cell r="K42">
            <v>0</v>
          </cell>
          <cell r="L42">
            <v>105</v>
          </cell>
          <cell r="M42">
            <v>15963.900000000001</v>
          </cell>
          <cell r="N42">
            <v>6710.1</v>
          </cell>
          <cell r="O42">
            <v>2542.6</v>
          </cell>
          <cell r="P42">
            <v>6195.6</v>
          </cell>
          <cell r="Q42">
            <v>515.6</v>
          </cell>
          <cell r="R42">
            <v>0</v>
          </cell>
          <cell r="S42">
            <v>1697.8</v>
          </cell>
          <cell r="T42">
            <v>6257.4</v>
          </cell>
          <cell r="U42">
            <v>539.79999999999995</v>
          </cell>
          <cell r="V42">
            <v>5729.8</v>
          </cell>
          <cell r="W42">
            <v>1215.2</v>
          </cell>
          <cell r="X42">
            <v>158.30000000000001</v>
          </cell>
          <cell r="Y42">
            <v>365.6</v>
          </cell>
        </row>
        <row r="43">
          <cell r="A43">
            <v>8</v>
          </cell>
          <cell r="B43" t="str">
            <v>CASTELU</v>
          </cell>
          <cell r="C43">
            <v>27958</v>
          </cell>
          <cell r="D43">
            <v>3607.4</v>
          </cell>
          <cell r="E43">
            <v>1772.6</v>
          </cell>
          <cell r="F43">
            <v>7863.1</v>
          </cell>
          <cell r="G43">
            <v>382</v>
          </cell>
          <cell r="H43">
            <v>5015.2</v>
          </cell>
          <cell r="I43">
            <v>0</v>
          </cell>
          <cell r="J43">
            <v>6000</v>
          </cell>
          <cell r="K43">
            <v>0</v>
          </cell>
          <cell r="L43">
            <v>5090.3</v>
          </cell>
          <cell r="M43">
            <v>27214.299999999996</v>
          </cell>
          <cell r="N43">
            <v>9412.4</v>
          </cell>
          <cell r="O43">
            <v>5099.2</v>
          </cell>
          <cell r="P43">
            <v>4665.6000000000004</v>
          </cell>
          <cell r="Q43">
            <v>8037.1</v>
          </cell>
          <cell r="R43">
            <v>0</v>
          </cell>
          <cell r="S43">
            <v>2308.3000000000002</v>
          </cell>
          <cell r="T43">
            <v>9628.7999999999993</v>
          </cell>
          <cell r="U43">
            <v>771.7</v>
          </cell>
          <cell r="V43">
            <v>4462</v>
          </cell>
          <cell r="W43">
            <v>7971</v>
          </cell>
          <cell r="X43">
            <v>90.3</v>
          </cell>
          <cell r="Y43">
            <v>1982.2</v>
          </cell>
        </row>
        <row r="44">
          <cell r="A44">
            <v>9</v>
          </cell>
          <cell r="B44" t="str">
            <v>CERCHEZU</v>
          </cell>
          <cell r="C44">
            <v>5325.4</v>
          </cell>
          <cell r="D44">
            <v>409.7</v>
          </cell>
          <cell r="E44">
            <v>171.5</v>
          </cell>
          <cell r="F44">
            <v>1083.2</v>
          </cell>
          <cell r="G44">
            <v>34.700000000000003</v>
          </cell>
          <cell r="H44">
            <v>922</v>
          </cell>
          <cell r="I44">
            <v>0</v>
          </cell>
          <cell r="J44">
            <v>2810</v>
          </cell>
          <cell r="K44">
            <v>0</v>
          </cell>
          <cell r="L44">
            <v>65.8</v>
          </cell>
          <cell r="M44">
            <v>5268.7</v>
          </cell>
          <cell r="N44">
            <v>1896.5</v>
          </cell>
          <cell r="O44">
            <v>2195</v>
          </cell>
          <cell r="P44">
            <v>1010.9</v>
          </cell>
          <cell r="Q44">
            <v>166.3</v>
          </cell>
          <cell r="R44">
            <v>0</v>
          </cell>
          <cell r="S44">
            <v>944.2</v>
          </cell>
          <cell r="T44">
            <v>2477.6</v>
          </cell>
          <cell r="U44">
            <v>800.8</v>
          </cell>
          <cell r="V44">
            <v>392.4</v>
          </cell>
          <cell r="W44">
            <v>350.5</v>
          </cell>
          <cell r="X44">
            <v>65.900000000000006</v>
          </cell>
          <cell r="Y44">
            <v>237.3</v>
          </cell>
        </row>
        <row r="45">
          <cell r="A45">
            <v>10</v>
          </cell>
          <cell r="B45" t="str">
            <v>CHIRNOGENI</v>
          </cell>
          <cell r="C45">
            <v>7146.4000000000005</v>
          </cell>
          <cell r="D45">
            <v>865.4</v>
          </cell>
          <cell r="E45">
            <v>178.2</v>
          </cell>
          <cell r="F45">
            <v>2109.1999999999998</v>
          </cell>
          <cell r="G45">
            <v>188.7</v>
          </cell>
          <cell r="H45">
            <v>1479</v>
          </cell>
          <cell r="I45">
            <v>0</v>
          </cell>
          <cell r="J45">
            <v>2346</v>
          </cell>
          <cell r="K45">
            <v>0</v>
          </cell>
          <cell r="L45">
            <v>158.1</v>
          </cell>
          <cell r="M45">
            <v>6799.6</v>
          </cell>
          <cell r="N45">
            <v>2987.7</v>
          </cell>
          <cell r="O45">
            <v>2243.3000000000002</v>
          </cell>
          <cell r="P45">
            <v>1568.6</v>
          </cell>
          <cell r="Q45">
            <v>0</v>
          </cell>
          <cell r="R45">
            <v>0</v>
          </cell>
          <cell r="S45">
            <v>945.3</v>
          </cell>
          <cell r="T45">
            <v>2765.6</v>
          </cell>
          <cell r="U45">
            <v>392</v>
          </cell>
          <cell r="V45">
            <v>1551</v>
          </cell>
          <cell r="W45">
            <v>839.1</v>
          </cell>
          <cell r="X45">
            <v>158.19999999999999</v>
          </cell>
          <cell r="Y45">
            <v>148.4</v>
          </cell>
        </row>
        <row r="46">
          <cell r="A46">
            <v>11</v>
          </cell>
          <cell r="B46" t="str">
            <v>CIOBANU</v>
          </cell>
          <cell r="C46">
            <v>10513.2</v>
          </cell>
          <cell r="D46">
            <v>360.9</v>
          </cell>
          <cell r="E46">
            <v>100.5</v>
          </cell>
          <cell r="F46">
            <v>2320.1999999999998</v>
          </cell>
          <cell r="G46">
            <v>95.5</v>
          </cell>
          <cell r="H46">
            <v>3244.6</v>
          </cell>
          <cell r="I46">
            <v>0</v>
          </cell>
          <cell r="J46">
            <v>4330</v>
          </cell>
          <cell r="K46">
            <v>0</v>
          </cell>
          <cell r="L46">
            <v>162</v>
          </cell>
          <cell r="M46">
            <v>10279.900000000001</v>
          </cell>
          <cell r="N46">
            <v>3596.7</v>
          </cell>
          <cell r="O46">
            <v>3994.4</v>
          </cell>
          <cell r="P46">
            <v>2688.8</v>
          </cell>
          <cell r="Q46">
            <v>0</v>
          </cell>
          <cell r="R46">
            <v>0</v>
          </cell>
          <cell r="S46">
            <v>3131.8</v>
          </cell>
          <cell r="T46">
            <v>3648.1</v>
          </cell>
          <cell r="U46">
            <v>312.7</v>
          </cell>
          <cell r="V46">
            <v>2652.2</v>
          </cell>
          <cell r="W46">
            <v>438.5</v>
          </cell>
          <cell r="X46">
            <v>0</v>
          </cell>
          <cell r="Y46">
            <v>96.6</v>
          </cell>
        </row>
        <row r="47">
          <cell r="A47">
            <v>12</v>
          </cell>
          <cell r="B47" t="str">
            <v>CIOCARLIA</v>
          </cell>
          <cell r="C47">
            <v>8656.6</v>
          </cell>
          <cell r="D47">
            <v>501.5</v>
          </cell>
          <cell r="E47">
            <v>97.4</v>
          </cell>
          <cell r="F47">
            <v>2567.4</v>
          </cell>
          <cell r="G47">
            <v>181.4</v>
          </cell>
          <cell r="H47">
            <v>1856.3</v>
          </cell>
          <cell r="I47">
            <v>0</v>
          </cell>
          <cell r="J47">
            <v>3550</v>
          </cell>
          <cell r="K47">
            <v>0</v>
          </cell>
          <cell r="L47">
            <v>0</v>
          </cell>
          <cell r="M47">
            <v>8436.2999999999993</v>
          </cell>
          <cell r="N47">
            <v>3676.1</v>
          </cell>
          <cell r="O47">
            <v>3048</v>
          </cell>
          <cell r="P47">
            <v>1525.4</v>
          </cell>
          <cell r="Q47">
            <v>186.8</v>
          </cell>
          <cell r="R47">
            <v>0</v>
          </cell>
          <cell r="S47">
            <v>2581</v>
          </cell>
          <cell r="T47">
            <v>2800</v>
          </cell>
          <cell r="U47">
            <v>49.5</v>
          </cell>
          <cell r="V47">
            <v>1481.6</v>
          </cell>
          <cell r="W47">
            <v>1407.4</v>
          </cell>
          <cell r="X47">
            <v>0</v>
          </cell>
          <cell r="Y47">
            <v>116.8</v>
          </cell>
        </row>
        <row r="48">
          <cell r="A48">
            <v>13</v>
          </cell>
          <cell r="B48" t="str">
            <v>COBADIN</v>
          </cell>
          <cell r="C48">
            <v>18219</v>
          </cell>
          <cell r="D48">
            <v>2865.9</v>
          </cell>
          <cell r="E48">
            <v>448.9</v>
          </cell>
          <cell r="F48">
            <v>7621.4</v>
          </cell>
          <cell r="G48">
            <v>666.5</v>
          </cell>
          <cell r="H48">
            <v>3697.7</v>
          </cell>
          <cell r="I48">
            <v>0</v>
          </cell>
          <cell r="J48">
            <v>3263</v>
          </cell>
          <cell r="K48">
            <v>0</v>
          </cell>
          <cell r="L48">
            <v>104.5</v>
          </cell>
          <cell r="M48">
            <v>16291.600000000002</v>
          </cell>
          <cell r="N48">
            <v>9567.6</v>
          </cell>
          <cell r="O48">
            <v>2851</v>
          </cell>
          <cell r="P48">
            <v>3353.8</v>
          </cell>
          <cell r="Q48">
            <v>519.20000000000005</v>
          </cell>
          <cell r="R48">
            <v>0</v>
          </cell>
          <cell r="S48">
            <v>2471.6</v>
          </cell>
          <cell r="T48">
            <v>8366.2000000000007</v>
          </cell>
          <cell r="U48">
            <v>401</v>
          </cell>
          <cell r="V48">
            <v>3249.7</v>
          </cell>
          <cell r="W48">
            <v>1320.1</v>
          </cell>
          <cell r="X48">
            <v>30.6</v>
          </cell>
          <cell r="Y48">
            <v>452.4</v>
          </cell>
        </row>
        <row r="49">
          <cell r="A49">
            <v>14</v>
          </cell>
          <cell r="B49" t="str">
            <v>COGEALAC</v>
          </cell>
          <cell r="C49">
            <v>15863.2</v>
          </cell>
          <cell r="D49">
            <v>1609.6</v>
          </cell>
          <cell r="E49">
            <v>88.1</v>
          </cell>
          <cell r="F49">
            <v>7222.5</v>
          </cell>
          <cell r="G49">
            <v>697.4</v>
          </cell>
          <cell r="H49">
            <v>2177.6</v>
          </cell>
          <cell r="I49">
            <v>0</v>
          </cell>
          <cell r="J49">
            <v>3890</v>
          </cell>
          <cell r="K49">
            <v>0</v>
          </cell>
          <cell r="L49">
            <v>266.10000000000002</v>
          </cell>
          <cell r="M49">
            <v>15467.599999999999</v>
          </cell>
          <cell r="N49">
            <v>9332.4</v>
          </cell>
          <cell r="O49">
            <v>3701.4</v>
          </cell>
          <cell r="P49">
            <v>1791.5</v>
          </cell>
          <cell r="Q49">
            <v>642.29999999999995</v>
          </cell>
          <cell r="R49">
            <v>0</v>
          </cell>
          <cell r="S49">
            <v>2125.6</v>
          </cell>
          <cell r="T49">
            <v>9358.7000000000007</v>
          </cell>
          <cell r="U49">
            <v>69</v>
          </cell>
          <cell r="V49">
            <v>1416.5</v>
          </cell>
          <cell r="W49">
            <v>2034.3</v>
          </cell>
          <cell r="X49">
            <v>0</v>
          </cell>
          <cell r="Y49">
            <v>463.5</v>
          </cell>
        </row>
        <row r="50">
          <cell r="A50">
            <v>15</v>
          </cell>
          <cell r="B50" t="str">
            <v xml:space="preserve">COMANA </v>
          </cell>
          <cell r="C50">
            <v>7433.4999999999991</v>
          </cell>
          <cell r="D50">
            <v>785.9</v>
          </cell>
          <cell r="E50">
            <v>518.5</v>
          </cell>
          <cell r="F50">
            <v>1559.2</v>
          </cell>
          <cell r="G50">
            <v>43.5</v>
          </cell>
          <cell r="H50">
            <v>2202</v>
          </cell>
          <cell r="I50">
            <v>0</v>
          </cell>
          <cell r="J50">
            <v>2730</v>
          </cell>
          <cell r="K50">
            <v>0</v>
          </cell>
          <cell r="L50">
            <v>112.9</v>
          </cell>
          <cell r="M50">
            <v>7258.9</v>
          </cell>
          <cell r="N50">
            <v>2662.2</v>
          </cell>
          <cell r="O50">
            <v>2609</v>
          </cell>
          <cell r="P50">
            <v>1788.2</v>
          </cell>
          <cell r="Q50">
            <v>199.5</v>
          </cell>
          <cell r="R50">
            <v>0</v>
          </cell>
          <cell r="S50">
            <v>1167.4000000000001</v>
          </cell>
          <cell r="T50">
            <v>2927.1</v>
          </cell>
          <cell r="U50">
            <v>204.3</v>
          </cell>
          <cell r="V50">
            <v>1706.3</v>
          </cell>
          <cell r="W50">
            <v>609</v>
          </cell>
          <cell r="X50">
            <v>113</v>
          </cell>
          <cell r="Y50">
            <v>531.79999999999995</v>
          </cell>
        </row>
        <row r="51">
          <cell r="A51">
            <v>16</v>
          </cell>
          <cell r="B51" t="str">
            <v>CORBU</v>
          </cell>
          <cell r="C51">
            <v>12176.100000000002</v>
          </cell>
          <cell r="D51">
            <v>4816.1000000000004</v>
          </cell>
          <cell r="E51">
            <v>64.2</v>
          </cell>
          <cell r="F51">
            <v>3384.6</v>
          </cell>
          <cell r="G51">
            <v>1204.3</v>
          </cell>
          <cell r="H51">
            <v>1758.4</v>
          </cell>
          <cell r="I51">
            <v>0</v>
          </cell>
          <cell r="J51">
            <v>890</v>
          </cell>
          <cell r="K51">
            <v>0</v>
          </cell>
          <cell r="L51">
            <v>122.7</v>
          </cell>
          <cell r="M51">
            <v>11949.7</v>
          </cell>
          <cell r="N51">
            <v>4068.5</v>
          </cell>
          <cell r="O51">
            <v>3297.2</v>
          </cell>
          <cell r="P51">
            <v>2176</v>
          </cell>
          <cell r="Q51">
            <v>2408</v>
          </cell>
          <cell r="R51">
            <v>0</v>
          </cell>
          <cell r="S51">
            <v>1541.6</v>
          </cell>
          <cell r="T51">
            <v>3982.6</v>
          </cell>
          <cell r="U51">
            <v>691.7</v>
          </cell>
          <cell r="V51">
            <v>2036.7</v>
          </cell>
          <cell r="W51">
            <v>3417.3</v>
          </cell>
          <cell r="X51">
            <v>122.6</v>
          </cell>
          <cell r="Y51">
            <v>157.19999999999999</v>
          </cell>
        </row>
        <row r="52">
          <cell r="A52">
            <v>17</v>
          </cell>
          <cell r="B52" t="str">
            <v>CRUCEA</v>
          </cell>
          <cell r="C52">
            <v>9892.5</v>
          </cell>
          <cell r="D52">
            <v>1140</v>
          </cell>
          <cell r="E52">
            <v>28.7</v>
          </cell>
          <cell r="F52">
            <v>2649.5</v>
          </cell>
          <cell r="G52">
            <v>107.9</v>
          </cell>
          <cell r="H52">
            <v>2228.3000000000002</v>
          </cell>
          <cell r="I52">
            <v>0</v>
          </cell>
          <cell r="J52">
            <v>3597</v>
          </cell>
          <cell r="K52">
            <v>0</v>
          </cell>
          <cell r="L52">
            <v>169.8</v>
          </cell>
          <cell r="M52">
            <v>9983.1999999999989</v>
          </cell>
          <cell r="N52">
            <v>3608.8</v>
          </cell>
          <cell r="O52">
            <v>4028.2</v>
          </cell>
          <cell r="P52">
            <v>1466.4</v>
          </cell>
          <cell r="Q52">
            <v>879.8</v>
          </cell>
          <cell r="R52">
            <v>0</v>
          </cell>
          <cell r="S52">
            <v>2461.4</v>
          </cell>
          <cell r="T52">
            <v>4409.1000000000004</v>
          </cell>
          <cell r="U52">
            <v>122.1</v>
          </cell>
          <cell r="V52">
            <v>1448.8</v>
          </cell>
          <cell r="W52">
            <v>1223.8</v>
          </cell>
          <cell r="X52">
            <v>0</v>
          </cell>
          <cell r="Y52">
            <v>318</v>
          </cell>
        </row>
        <row r="53">
          <cell r="A53">
            <v>18</v>
          </cell>
          <cell r="B53" t="str">
            <v>CUMPANA</v>
          </cell>
          <cell r="C53">
            <v>17693.3</v>
          </cell>
          <cell r="D53">
            <v>5296.3</v>
          </cell>
          <cell r="E53">
            <v>1031.8</v>
          </cell>
          <cell r="F53">
            <v>5098.8</v>
          </cell>
          <cell r="G53">
            <v>306.7</v>
          </cell>
          <cell r="H53">
            <v>2111.1999999999998</v>
          </cell>
          <cell r="I53">
            <v>0</v>
          </cell>
          <cell r="J53">
            <v>4447</v>
          </cell>
          <cell r="K53">
            <v>0</v>
          </cell>
          <cell r="L53">
            <v>433.3</v>
          </cell>
          <cell r="M53">
            <v>16386.5</v>
          </cell>
          <cell r="N53">
            <v>6998.7</v>
          </cell>
          <cell r="O53">
            <v>6104.6</v>
          </cell>
          <cell r="P53">
            <v>2004.6</v>
          </cell>
          <cell r="Q53">
            <v>1278.5999999999999</v>
          </cell>
          <cell r="R53">
            <v>0</v>
          </cell>
          <cell r="S53">
            <v>2937.9</v>
          </cell>
          <cell r="T53">
            <v>6420.7</v>
          </cell>
          <cell r="U53">
            <v>967.6</v>
          </cell>
          <cell r="V53">
            <v>1994.4</v>
          </cell>
          <cell r="W53">
            <v>2869.3</v>
          </cell>
          <cell r="X53">
            <v>281.5</v>
          </cell>
          <cell r="Y53">
            <v>915.1</v>
          </cell>
        </row>
        <row r="54">
          <cell r="A54">
            <v>19</v>
          </cell>
          <cell r="B54" t="str">
            <v>DELENI</v>
          </cell>
          <cell r="C54">
            <v>6954.6</v>
          </cell>
          <cell r="D54">
            <v>1089.9000000000001</v>
          </cell>
          <cell r="E54">
            <v>404.2</v>
          </cell>
          <cell r="F54">
            <v>1729</v>
          </cell>
          <cell r="G54">
            <v>46.5</v>
          </cell>
          <cell r="H54">
            <v>2372.4</v>
          </cell>
          <cell r="I54">
            <v>0</v>
          </cell>
          <cell r="J54">
            <v>1439</v>
          </cell>
          <cell r="K54">
            <v>0</v>
          </cell>
          <cell r="L54">
            <v>277.8</v>
          </cell>
          <cell r="M54">
            <v>6837.8</v>
          </cell>
          <cell r="N54">
            <v>2449.1999999999998</v>
          </cell>
          <cell r="O54">
            <v>2282.4</v>
          </cell>
          <cell r="P54">
            <v>2093.1999999999998</v>
          </cell>
          <cell r="Q54">
            <v>13</v>
          </cell>
          <cell r="R54">
            <v>0</v>
          </cell>
          <cell r="S54">
            <v>812.8</v>
          </cell>
          <cell r="T54">
            <v>2177.1999999999998</v>
          </cell>
          <cell r="U54">
            <v>242.5</v>
          </cell>
          <cell r="V54">
            <v>2003</v>
          </cell>
          <cell r="W54">
            <v>953.3</v>
          </cell>
          <cell r="X54">
            <v>168.1</v>
          </cell>
          <cell r="Y54">
            <v>480.9</v>
          </cell>
        </row>
        <row r="55">
          <cell r="A55">
            <v>20</v>
          </cell>
          <cell r="B55" t="str">
            <v>DOBROMIR</v>
          </cell>
          <cell r="C55">
            <v>9901.1</v>
          </cell>
          <cell r="D55">
            <v>87.5</v>
          </cell>
          <cell r="E55">
            <v>5.2</v>
          </cell>
          <cell r="F55">
            <v>2472.1999999999998</v>
          </cell>
          <cell r="G55">
            <v>69.5</v>
          </cell>
          <cell r="H55">
            <v>4009.3</v>
          </cell>
          <cell r="I55">
            <v>0</v>
          </cell>
          <cell r="J55">
            <v>3221</v>
          </cell>
          <cell r="K55">
            <v>0</v>
          </cell>
          <cell r="L55">
            <v>41.6</v>
          </cell>
          <cell r="M55">
            <v>9730.9000000000015</v>
          </cell>
          <cell r="N55">
            <v>3008.4</v>
          </cell>
          <cell r="O55">
            <v>2310.1999999999998</v>
          </cell>
          <cell r="P55">
            <v>4214.1000000000004</v>
          </cell>
          <cell r="Q55">
            <v>198.2</v>
          </cell>
          <cell r="R55">
            <v>0</v>
          </cell>
          <cell r="S55">
            <v>1162.8</v>
          </cell>
          <cell r="T55">
            <v>3036.9</v>
          </cell>
          <cell r="U55">
            <v>424.8</v>
          </cell>
          <cell r="V55">
            <v>4075</v>
          </cell>
          <cell r="W55">
            <v>1013.8</v>
          </cell>
          <cell r="X55">
            <v>17.100000000000001</v>
          </cell>
          <cell r="Y55">
            <v>0.5</v>
          </cell>
        </row>
        <row r="56">
          <cell r="A56">
            <v>21</v>
          </cell>
          <cell r="B56" t="str">
            <v>DUMBRAVENI</v>
          </cell>
          <cell r="C56">
            <v>2814.2</v>
          </cell>
          <cell r="D56">
            <v>160.30000000000001</v>
          </cell>
          <cell r="E56">
            <v>35.299999999999997</v>
          </cell>
          <cell r="F56">
            <v>484.6</v>
          </cell>
          <cell r="G56">
            <v>18.899999999999999</v>
          </cell>
          <cell r="H56">
            <v>348.4</v>
          </cell>
          <cell r="I56">
            <v>0</v>
          </cell>
          <cell r="J56">
            <v>1802</v>
          </cell>
          <cell r="K56">
            <v>0</v>
          </cell>
          <cell r="L56">
            <v>0</v>
          </cell>
          <cell r="M56">
            <v>1990.8000000000002</v>
          </cell>
          <cell r="N56">
            <v>908.8</v>
          </cell>
          <cell r="O56">
            <v>656.6</v>
          </cell>
          <cell r="P56">
            <v>394.5</v>
          </cell>
          <cell r="Q56">
            <v>30.9</v>
          </cell>
          <cell r="R56">
            <v>0</v>
          </cell>
          <cell r="S56">
            <v>670.2</v>
          </cell>
          <cell r="T56">
            <v>709.6</v>
          </cell>
          <cell r="U56">
            <v>26.4</v>
          </cell>
          <cell r="V56">
            <v>379.6</v>
          </cell>
          <cell r="W56">
            <v>166.3</v>
          </cell>
          <cell r="X56">
            <v>0</v>
          </cell>
          <cell r="Y56">
            <v>38.700000000000003</v>
          </cell>
        </row>
        <row r="57">
          <cell r="A57">
            <v>22</v>
          </cell>
          <cell r="B57" t="str">
            <v>GARLICIU</v>
          </cell>
          <cell r="C57">
            <v>8031.1</v>
          </cell>
          <cell r="D57">
            <v>764</v>
          </cell>
          <cell r="E57">
            <v>533.79999999999995</v>
          </cell>
          <cell r="F57">
            <v>1250.5</v>
          </cell>
          <cell r="G57">
            <v>42</v>
          </cell>
          <cell r="H57">
            <v>2864.1</v>
          </cell>
          <cell r="I57">
            <v>0</v>
          </cell>
          <cell r="J57">
            <v>2865</v>
          </cell>
          <cell r="K57">
            <v>0</v>
          </cell>
          <cell r="L57">
            <v>245.5</v>
          </cell>
          <cell r="M57">
            <v>7633.7000000000007</v>
          </cell>
          <cell r="N57">
            <v>1184.9000000000001</v>
          </cell>
          <cell r="O57">
            <v>2503.5</v>
          </cell>
          <cell r="P57">
            <v>2303.4</v>
          </cell>
          <cell r="Q57">
            <v>1641.9</v>
          </cell>
          <cell r="R57">
            <v>0</v>
          </cell>
          <cell r="S57">
            <v>2028.8</v>
          </cell>
          <cell r="T57">
            <v>1425.9</v>
          </cell>
          <cell r="U57">
            <v>709.8</v>
          </cell>
          <cell r="V57">
            <v>2537</v>
          </cell>
          <cell r="W57">
            <v>774.2</v>
          </cell>
          <cell r="X57">
            <v>0</v>
          </cell>
          <cell r="Y57">
            <v>158</v>
          </cell>
        </row>
        <row r="58">
          <cell r="A58">
            <v>23</v>
          </cell>
          <cell r="B58" t="str">
            <v>HORIA</v>
          </cell>
          <cell r="C58">
            <v>4675.5999999999995</v>
          </cell>
          <cell r="D58">
            <v>329.8</v>
          </cell>
          <cell r="E58">
            <v>142.69999999999999</v>
          </cell>
          <cell r="F58">
            <v>1012.9</v>
          </cell>
          <cell r="G58">
            <v>58.3</v>
          </cell>
          <cell r="H58">
            <v>828</v>
          </cell>
          <cell r="I58">
            <v>0</v>
          </cell>
          <cell r="J58">
            <v>1940</v>
          </cell>
          <cell r="K58">
            <v>0</v>
          </cell>
          <cell r="L58">
            <v>506.6</v>
          </cell>
          <cell r="M58">
            <v>4311.6000000000004</v>
          </cell>
          <cell r="N58">
            <v>1809.9</v>
          </cell>
          <cell r="O58">
            <v>1622.5</v>
          </cell>
          <cell r="P58">
            <v>748.6</v>
          </cell>
          <cell r="Q58">
            <v>130.6</v>
          </cell>
          <cell r="R58">
            <v>0</v>
          </cell>
          <cell r="S58">
            <v>1061.5999999999999</v>
          </cell>
          <cell r="T58">
            <v>1232.7</v>
          </cell>
          <cell r="U58">
            <v>539.5</v>
          </cell>
          <cell r="V58">
            <v>358.1</v>
          </cell>
          <cell r="W58">
            <v>961.3</v>
          </cell>
          <cell r="X58">
            <v>0</v>
          </cell>
          <cell r="Y58">
            <v>158.4</v>
          </cell>
        </row>
        <row r="59">
          <cell r="A59">
            <v>24</v>
          </cell>
          <cell r="B59" t="str">
            <v>INDEPENDENTA</v>
          </cell>
          <cell r="C59">
            <v>9707</v>
          </cell>
          <cell r="D59">
            <v>1146.5999999999999</v>
          </cell>
          <cell r="E59">
            <v>242.2</v>
          </cell>
          <cell r="F59">
            <v>2257.1</v>
          </cell>
          <cell r="G59">
            <v>98.8</v>
          </cell>
          <cell r="H59">
            <v>1021.8</v>
          </cell>
          <cell r="I59">
            <v>0</v>
          </cell>
          <cell r="J59">
            <v>5082</v>
          </cell>
          <cell r="K59">
            <v>0</v>
          </cell>
          <cell r="L59">
            <v>100.7</v>
          </cell>
          <cell r="M59">
            <v>8276.5</v>
          </cell>
          <cell r="N59">
            <v>2885.1</v>
          </cell>
          <cell r="O59">
            <v>3687.1</v>
          </cell>
          <cell r="P59">
            <v>971.5</v>
          </cell>
          <cell r="Q59">
            <v>732.8</v>
          </cell>
          <cell r="R59">
            <v>0</v>
          </cell>
          <cell r="S59">
            <v>1600.4</v>
          </cell>
          <cell r="T59">
            <v>3736.9</v>
          </cell>
          <cell r="U59">
            <v>611.70000000000005</v>
          </cell>
          <cell r="V59">
            <v>845.9</v>
          </cell>
          <cell r="W59">
            <v>1211.2</v>
          </cell>
          <cell r="X59">
            <v>100.8</v>
          </cell>
          <cell r="Y59">
            <v>169.6</v>
          </cell>
        </row>
        <row r="60">
          <cell r="A60">
            <v>25</v>
          </cell>
          <cell r="B60" t="str">
            <v>ION CORVIN</v>
          </cell>
          <cell r="C60">
            <v>6416.2</v>
          </cell>
          <cell r="D60">
            <v>480.6</v>
          </cell>
          <cell r="E60">
            <v>194.7</v>
          </cell>
          <cell r="F60">
            <v>1750.3</v>
          </cell>
          <cell r="G60">
            <v>85.1</v>
          </cell>
          <cell r="H60">
            <v>1855.7</v>
          </cell>
          <cell r="I60">
            <v>0</v>
          </cell>
          <cell r="J60">
            <v>2022</v>
          </cell>
          <cell r="K60">
            <v>0</v>
          </cell>
          <cell r="L60">
            <v>222.5</v>
          </cell>
          <cell r="M60">
            <v>5617.4</v>
          </cell>
          <cell r="N60">
            <v>2496.6999999999998</v>
          </cell>
          <cell r="O60">
            <v>1311.9</v>
          </cell>
          <cell r="P60">
            <v>1808.8</v>
          </cell>
          <cell r="Q60">
            <v>0</v>
          </cell>
          <cell r="R60">
            <v>0</v>
          </cell>
          <cell r="S60">
            <v>897.1</v>
          </cell>
          <cell r="T60">
            <v>1828.2</v>
          </cell>
          <cell r="U60">
            <v>101</v>
          </cell>
          <cell r="V60">
            <v>1527.2</v>
          </cell>
          <cell r="W60">
            <v>911.7</v>
          </cell>
          <cell r="X60">
            <v>222.4</v>
          </cell>
          <cell r="Y60">
            <v>129.80000000000001</v>
          </cell>
        </row>
        <row r="61">
          <cell r="A61">
            <v>26</v>
          </cell>
          <cell r="B61" t="str">
            <v>ISTRIA</v>
          </cell>
          <cell r="C61">
            <v>8316.5999999999985</v>
          </cell>
          <cell r="D61">
            <v>2019</v>
          </cell>
          <cell r="E61">
            <v>1633.3</v>
          </cell>
          <cell r="F61">
            <v>1609.8</v>
          </cell>
          <cell r="G61">
            <v>59.2</v>
          </cell>
          <cell r="H61">
            <v>1778.6</v>
          </cell>
          <cell r="I61">
            <v>0</v>
          </cell>
          <cell r="J61">
            <v>2850</v>
          </cell>
          <cell r="K61">
            <v>0</v>
          </cell>
          <cell r="L61">
            <v>0</v>
          </cell>
          <cell r="M61">
            <v>6787.5</v>
          </cell>
          <cell r="N61">
            <v>2203.3000000000002</v>
          </cell>
          <cell r="O61">
            <v>1319.5</v>
          </cell>
          <cell r="P61">
            <v>1298.7</v>
          </cell>
          <cell r="Q61">
            <v>1966</v>
          </cell>
          <cell r="R61">
            <v>0</v>
          </cell>
          <cell r="S61">
            <v>1523</v>
          </cell>
          <cell r="T61">
            <v>2039.8</v>
          </cell>
          <cell r="U61">
            <v>138.30000000000001</v>
          </cell>
          <cell r="V61">
            <v>1204.5</v>
          </cell>
          <cell r="W61">
            <v>224.5</v>
          </cell>
          <cell r="X61">
            <v>0</v>
          </cell>
          <cell r="Y61">
            <v>1657.4</v>
          </cell>
        </row>
        <row r="62">
          <cell r="A62">
            <v>27</v>
          </cell>
          <cell r="B62" t="str">
            <v>LIMANU</v>
          </cell>
          <cell r="C62">
            <v>13500.8</v>
          </cell>
          <cell r="D62">
            <v>7416.7</v>
          </cell>
          <cell r="E62">
            <v>43.3</v>
          </cell>
          <cell r="F62">
            <v>2416.8000000000002</v>
          </cell>
          <cell r="G62">
            <v>173.6</v>
          </cell>
          <cell r="H62">
            <v>926.4</v>
          </cell>
          <cell r="I62">
            <v>0</v>
          </cell>
          <cell r="J62">
            <v>2490</v>
          </cell>
          <cell r="K62">
            <v>0</v>
          </cell>
          <cell r="L62">
            <v>77.3</v>
          </cell>
          <cell r="M62">
            <v>13184.599999999999</v>
          </cell>
          <cell r="N62">
            <v>3773.4</v>
          </cell>
          <cell r="O62">
            <v>4999.7</v>
          </cell>
          <cell r="P62">
            <v>2530.1999999999998</v>
          </cell>
          <cell r="Q62">
            <v>1881.3</v>
          </cell>
          <cell r="R62">
            <v>0</v>
          </cell>
          <cell r="S62">
            <v>2620.6999999999998</v>
          </cell>
          <cell r="T62">
            <v>2996.4</v>
          </cell>
          <cell r="U62">
            <v>301.89999999999998</v>
          </cell>
          <cell r="V62">
            <v>828.4</v>
          </cell>
          <cell r="W62">
            <v>6280.8</v>
          </cell>
          <cell r="X62">
            <v>0</v>
          </cell>
          <cell r="Y62">
            <v>156.4</v>
          </cell>
        </row>
        <row r="63">
          <cell r="A63">
            <v>28</v>
          </cell>
          <cell r="B63" t="str">
            <v>LIPNITA</v>
          </cell>
          <cell r="C63">
            <v>10508.199999999999</v>
          </cell>
          <cell r="D63">
            <v>592.6</v>
          </cell>
          <cell r="E63">
            <v>5</v>
          </cell>
          <cell r="F63">
            <v>2961.1</v>
          </cell>
          <cell r="G63">
            <v>106.5</v>
          </cell>
          <cell r="H63">
            <v>2807.3</v>
          </cell>
          <cell r="I63">
            <v>0</v>
          </cell>
          <cell r="J63">
            <v>3372</v>
          </cell>
          <cell r="K63">
            <v>0</v>
          </cell>
          <cell r="L63">
            <v>668.7</v>
          </cell>
          <cell r="M63">
            <v>9746</v>
          </cell>
          <cell r="N63">
            <v>4056</v>
          </cell>
          <cell r="O63">
            <v>3110.4</v>
          </cell>
          <cell r="P63">
            <v>2579.6</v>
          </cell>
          <cell r="Q63">
            <v>0</v>
          </cell>
          <cell r="R63">
            <v>0</v>
          </cell>
          <cell r="S63">
            <v>1358.3</v>
          </cell>
          <cell r="T63">
            <v>3387.4</v>
          </cell>
          <cell r="U63">
            <v>567.5</v>
          </cell>
          <cell r="V63">
            <v>2561.1</v>
          </cell>
          <cell r="W63">
            <v>1023.3</v>
          </cell>
          <cell r="X63">
            <v>668.6</v>
          </cell>
          <cell r="Y63">
            <v>179.8</v>
          </cell>
        </row>
        <row r="64">
          <cell r="A64">
            <v>29</v>
          </cell>
          <cell r="B64" t="str">
            <v>LUMINA</v>
          </cell>
          <cell r="C64">
            <v>14014.6</v>
          </cell>
          <cell r="D64">
            <v>5404.6</v>
          </cell>
          <cell r="E64">
            <v>1565</v>
          </cell>
          <cell r="F64">
            <v>4780</v>
          </cell>
          <cell r="G64">
            <v>271.60000000000002</v>
          </cell>
          <cell r="H64">
            <v>1896.9</v>
          </cell>
          <cell r="I64">
            <v>0</v>
          </cell>
          <cell r="J64">
            <v>1525</v>
          </cell>
          <cell r="K64">
            <v>0</v>
          </cell>
          <cell r="L64">
            <v>136.5</v>
          </cell>
          <cell r="M64">
            <v>11418.300000000001</v>
          </cell>
          <cell r="N64">
            <v>5746.3</v>
          </cell>
          <cell r="O64">
            <v>3018.3</v>
          </cell>
          <cell r="P64">
            <v>2002.5</v>
          </cell>
          <cell r="Q64">
            <v>651.20000000000005</v>
          </cell>
          <cell r="R64">
            <v>0</v>
          </cell>
          <cell r="S64">
            <v>1569.8</v>
          </cell>
          <cell r="T64">
            <v>5605.5</v>
          </cell>
          <cell r="U64">
            <v>500.9</v>
          </cell>
          <cell r="V64">
            <v>1539</v>
          </cell>
          <cell r="W64">
            <v>1016</v>
          </cell>
          <cell r="X64">
            <v>136.4</v>
          </cell>
          <cell r="Y64">
            <v>1050.7</v>
          </cell>
        </row>
        <row r="65">
          <cell r="A65">
            <v>30</v>
          </cell>
          <cell r="B65" t="str">
            <v>MERENI</v>
          </cell>
          <cell r="C65">
            <v>10270.6</v>
          </cell>
          <cell r="D65">
            <v>666.9</v>
          </cell>
          <cell r="E65">
            <v>272.8</v>
          </cell>
          <cell r="F65">
            <v>2785.5</v>
          </cell>
          <cell r="G65">
            <v>152</v>
          </cell>
          <cell r="H65">
            <v>2112.6999999999998</v>
          </cell>
          <cell r="I65">
            <v>0</v>
          </cell>
          <cell r="J65">
            <v>4390</v>
          </cell>
          <cell r="K65">
            <v>0</v>
          </cell>
          <cell r="L65">
            <v>163.5</v>
          </cell>
          <cell r="M65">
            <v>9538.7999999999993</v>
          </cell>
          <cell r="N65">
            <v>3793.9</v>
          </cell>
          <cell r="O65">
            <v>1362.3</v>
          </cell>
          <cell r="P65">
            <v>1802.6</v>
          </cell>
          <cell r="Q65">
            <v>2580</v>
          </cell>
          <cell r="R65">
            <v>0</v>
          </cell>
          <cell r="S65">
            <v>1464.7</v>
          </cell>
          <cell r="T65">
            <v>3473.9</v>
          </cell>
          <cell r="U65">
            <v>1374.2</v>
          </cell>
          <cell r="V65">
            <v>1504.5</v>
          </cell>
          <cell r="W65">
            <v>1386.1</v>
          </cell>
          <cell r="X65">
            <v>85.6</v>
          </cell>
          <cell r="Y65">
            <v>249.8</v>
          </cell>
        </row>
        <row r="66">
          <cell r="A66">
            <v>31</v>
          </cell>
          <cell r="B66" t="str">
            <v>M.KOGALNICEANU</v>
          </cell>
          <cell r="C66">
            <v>36506.6</v>
          </cell>
          <cell r="D66">
            <v>6060.2</v>
          </cell>
          <cell r="E66">
            <v>223.1</v>
          </cell>
          <cell r="F66">
            <v>8614.2999999999993</v>
          </cell>
          <cell r="G66">
            <v>19124</v>
          </cell>
          <cell r="H66">
            <v>2453.3000000000002</v>
          </cell>
          <cell r="I66">
            <v>0</v>
          </cell>
          <cell r="J66">
            <v>110</v>
          </cell>
          <cell r="K66">
            <v>0</v>
          </cell>
          <cell r="L66">
            <v>144.80000000000001</v>
          </cell>
          <cell r="M66">
            <v>33931.699999999997</v>
          </cell>
          <cell r="N66">
            <v>9462</v>
          </cell>
          <cell r="O66">
            <v>12449.7</v>
          </cell>
          <cell r="P66">
            <v>6611.3</v>
          </cell>
          <cell r="Q66">
            <v>5408.7</v>
          </cell>
          <cell r="R66">
            <v>0</v>
          </cell>
          <cell r="S66">
            <v>3482.3</v>
          </cell>
          <cell r="T66">
            <v>12393.7</v>
          </cell>
          <cell r="U66">
            <v>1646.6</v>
          </cell>
          <cell r="V66">
            <v>4211.8</v>
          </cell>
          <cell r="W66">
            <v>10632.3</v>
          </cell>
          <cell r="X66">
            <v>1252.9000000000001</v>
          </cell>
          <cell r="Y66">
            <v>312.10000000000002</v>
          </cell>
        </row>
        <row r="67">
          <cell r="A67">
            <v>32</v>
          </cell>
          <cell r="B67" t="str">
            <v>MIHAI VITEAZU</v>
          </cell>
          <cell r="C67">
            <v>8607.0999999999985</v>
          </cell>
          <cell r="D67">
            <v>552.29999999999995</v>
          </cell>
          <cell r="E67">
            <v>4.8</v>
          </cell>
          <cell r="F67">
            <v>2244.5</v>
          </cell>
          <cell r="G67">
            <v>198</v>
          </cell>
          <cell r="H67">
            <v>2283.1</v>
          </cell>
          <cell r="I67">
            <v>0</v>
          </cell>
          <cell r="J67">
            <v>3135</v>
          </cell>
          <cell r="K67">
            <v>0</v>
          </cell>
          <cell r="L67">
            <v>194.2</v>
          </cell>
          <cell r="M67">
            <v>8419.7000000000007</v>
          </cell>
          <cell r="N67">
            <v>3011.3</v>
          </cell>
          <cell r="O67">
            <v>2708.8</v>
          </cell>
          <cell r="P67">
            <v>2483.3000000000002</v>
          </cell>
          <cell r="Q67">
            <v>216.3</v>
          </cell>
          <cell r="R67">
            <v>0</v>
          </cell>
          <cell r="S67">
            <v>1390</v>
          </cell>
          <cell r="T67">
            <v>2681</v>
          </cell>
          <cell r="U67">
            <v>2077.6999999999998</v>
          </cell>
          <cell r="V67">
            <v>1832.9</v>
          </cell>
          <cell r="W67">
            <v>367.7</v>
          </cell>
          <cell r="X67">
            <v>0</v>
          </cell>
          <cell r="Y67">
            <v>70.400000000000006</v>
          </cell>
        </row>
        <row r="68">
          <cell r="A68">
            <v>33</v>
          </cell>
          <cell r="B68" t="str">
            <v>MIRCEA VODA</v>
          </cell>
          <cell r="C68">
            <v>12731.2</v>
          </cell>
          <cell r="D68">
            <v>2583.3000000000002</v>
          </cell>
          <cell r="E68">
            <v>0</v>
          </cell>
          <cell r="F68">
            <v>4441.7</v>
          </cell>
          <cell r="G68">
            <v>431.6</v>
          </cell>
          <cell r="H68">
            <v>3459.4</v>
          </cell>
          <cell r="I68">
            <v>0</v>
          </cell>
          <cell r="J68">
            <v>1709</v>
          </cell>
          <cell r="K68">
            <v>0</v>
          </cell>
          <cell r="L68">
            <v>106.2</v>
          </cell>
          <cell r="M68">
            <v>11167.599999999999</v>
          </cell>
          <cell r="N68">
            <v>5158.8</v>
          </cell>
          <cell r="O68">
            <v>2302.1</v>
          </cell>
          <cell r="P68">
            <v>3706.7</v>
          </cell>
          <cell r="Q68">
            <v>0</v>
          </cell>
          <cell r="R68">
            <v>0</v>
          </cell>
          <cell r="S68">
            <v>1503.6</v>
          </cell>
          <cell r="T68">
            <v>4692.1000000000004</v>
          </cell>
          <cell r="U68">
            <v>629.6</v>
          </cell>
          <cell r="V68">
            <v>3701.7</v>
          </cell>
          <cell r="W68">
            <v>394.7</v>
          </cell>
          <cell r="X68">
            <v>106.2</v>
          </cell>
          <cell r="Y68">
            <v>139.69999999999999</v>
          </cell>
        </row>
        <row r="69">
          <cell r="A69">
            <v>34</v>
          </cell>
          <cell r="B69" t="str">
            <v>N. BALCESCU</v>
          </cell>
          <cell r="C69">
            <v>13119.1</v>
          </cell>
          <cell r="D69">
            <v>1559.7</v>
          </cell>
          <cell r="E69">
            <v>153.6</v>
          </cell>
          <cell r="F69">
            <v>4605.1000000000004</v>
          </cell>
          <cell r="G69">
            <v>1753.9</v>
          </cell>
          <cell r="H69">
            <v>3274.2</v>
          </cell>
          <cell r="I69">
            <v>0</v>
          </cell>
          <cell r="J69">
            <v>1150</v>
          </cell>
          <cell r="K69">
            <v>0</v>
          </cell>
          <cell r="L69">
            <v>776.2</v>
          </cell>
          <cell r="M69">
            <v>12615.7</v>
          </cell>
          <cell r="N69">
            <v>5731</v>
          </cell>
          <cell r="O69">
            <v>3341.1</v>
          </cell>
          <cell r="P69">
            <v>3543.6</v>
          </cell>
          <cell r="Q69">
            <v>0</v>
          </cell>
          <cell r="R69">
            <v>0</v>
          </cell>
          <cell r="S69">
            <v>1816.4</v>
          </cell>
          <cell r="T69">
            <v>4480.3999999999996</v>
          </cell>
          <cell r="U69">
            <v>446.2</v>
          </cell>
          <cell r="V69">
            <v>3335.2</v>
          </cell>
          <cell r="W69">
            <v>2169.8000000000002</v>
          </cell>
          <cell r="X69">
            <v>141.9</v>
          </cell>
          <cell r="Y69">
            <v>225.8</v>
          </cell>
        </row>
        <row r="70">
          <cell r="A70">
            <v>35</v>
          </cell>
          <cell r="B70" t="str">
            <v>OLTINA</v>
          </cell>
          <cell r="C70">
            <v>8706.5</v>
          </cell>
          <cell r="D70">
            <v>1577.2</v>
          </cell>
          <cell r="E70">
            <v>884.5</v>
          </cell>
          <cell r="F70">
            <v>2329.6</v>
          </cell>
          <cell r="G70">
            <v>134</v>
          </cell>
          <cell r="H70">
            <v>2434.6999999999998</v>
          </cell>
          <cell r="I70">
            <v>0</v>
          </cell>
          <cell r="J70">
            <v>1921</v>
          </cell>
          <cell r="K70">
            <v>0</v>
          </cell>
          <cell r="L70">
            <v>310</v>
          </cell>
          <cell r="M70">
            <v>8433.9</v>
          </cell>
          <cell r="N70">
            <v>3228.2</v>
          </cell>
          <cell r="O70">
            <v>2888.2</v>
          </cell>
          <cell r="P70">
            <v>2224.5</v>
          </cell>
          <cell r="Q70">
            <v>93</v>
          </cell>
          <cell r="R70">
            <v>0</v>
          </cell>
          <cell r="S70">
            <v>931.5</v>
          </cell>
          <cell r="T70">
            <v>2498.6</v>
          </cell>
          <cell r="U70">
            <v>292.7</v>
          </cell>
          <cell r="V70">
            <v>1932</v>
          </cell>
          <cell r="W70">
            <v>1548.7</v>
          </cell>
          <cell r="X70">
            <v>271.60000000000002</v>
          </cell>
          <cell r="Y70">
            <v>958.8</v>
          </cell>
        </row>
        <row r="71">
          <cell r="A71">
            <v>36</v>
          </cell>
          <cell r="B71" t="str">
            <v>OSTROV</v>
          </cell>
          <cell r="C71">
            <v>13796.900000000001</v>
          </cell>
          <cell r="D71">
            <v>1894</v>
          </cell>
          <cell r="E71">
            <v>651.70000000000005</v>
          </cell>
          <cell r="F71">
            <v>6010.8</v>
          </cell>
          <cell r="G71">
            <v>437.4</v>
          </cell>
          <cell r="H71">
            <v>2554.8000000000002</v>
          </cell>
          <cell r="I71">
            <v>0</v>
          </cell>
          <cell r="J71">
            <v>2535</v>
          </cell>
          <cell r="K71">
            <v>0</v>
          </cell>
          <cell r="L71">
            <v>364.9</v>
          </cell>
          <cell r="M71">
            <v>11507.9</v>
          </cell>
          <cell r="N71">
            <v>6513.2</v>
          </cell>
          <cell r="O71">
            <v>2295.8000000000002</v>
          </cell>
          <cell r="P71">
            <v>2240.3000000000002</v>
          </cell>
          <cell r="Q71">
            <v>458.6</v>
          </cell>
          <cell r="R71">
            <v>0</v>
          </cell>
          <cell r="S71">
            <v>1279.0999999999999</v>
          </cell>
          <cell r="T71">
            <v>5650.2</v>
          </cell>
          <cell r="U71">
            <v>84.3</v>
          </cell>
          <cell r="V71">
            <v>2017.7</v>
          </cell>
          <cell r="W71">
            <v>1406.6</v>
          </cell>
          <cell r="X71">
            <v>364.8</v>
          </cell>
          <cell r="Y71">
            <v>705.2</v>
          </cell>
        </row>
        <row r="72">
          <cell r="A72">
            <v>37</v>
          </cell>
          <cell r="B72" t="str">
            <v>PANTELIMON</v>
          </cell>
          <cell r="C72">
            <v>5222.5</v>
          </cell>
          <cell r="D72">
            <v>504.9</v>
          </cell>
          <cell r="E72">
            <v>225.5</v>
          </cell>
          <cell r="F72">
            <v>935.7</v>
          </cell>
          <cell r="G72">
            <v>69.5</v>
          </cell>
          <cell r="H72">
            <v>1002.8</v>
          </cell>
          <cell r="I72">
            <v>0</v>
          </cell>
          <cell r="J72">
            <v>2600</v>
          </cell>
          <cell r="K72">
            <v>0</v>
          </cell>
          <cell r="L72">
            <v>109.6</v>
          </cell>
          <cell r="M72">
            <v>4991.8</v>
          </cell>
          <cell r="N72">
            <v>1712.2</v>
          </cell>
          <cell r="O72">
            <v>2419.5</v>
          </cell>
          <cell r="P72">
            <v>860.1</v>
          </cell>
          <cell r="Q72">
            <v>0</v>
          </cell>
          <cell r="R72">
            <v>0</v>
          </cell>
          <cell r="S72">
            <v>987.5</v>
          </cell>
          <cell r="T72">
            <v>2455.6</v>
          </cell>
          <cell r="U72">
            <v>347.4</v>
          </cell>
          <cell r="V72">
            <v>716.9</v>
          </cell>
          <cell r="W72">
            <v>145.30000000000001</v>
          </cell>
          <cell r="X72">
            <v>109.6</v>
          </cell>
          <cell r="Y72">
            <v>229.5</v>
          </cell>
        </row>
        <row r="73">
          <cell r="A73">
            <v>38</v>
          </cell>
          <cell r="B73" t="str">
            <v>PECINEAGA</v>
          </cell>
          <cell r="C73">
            <v>7456</v>
          </cell>
          <cell r="D73">
            <v>619.79999999999995</v>
          </cell>
          <cell r="E73">
            <v>121.4</v>
          </cell>
          <cell r="F73">
            <v>1713</v>
          </cell>
          <cell r="G73">
            <v>174.5</v>
          </cell>
          <cell r="H73">
            <v>1699.8</v>
          </cell>
          <cell r="I73">
            <v>0</v>
          </cell>
          <cell r="J73">
            <v>3230</v>
          </cell>
          <cell r="K73">
            <v>0</v>
          </cell>
          <cell r="L73">
            <v>18.899999999999999</v>
          </cell>
          <cell r="M73">
            <v>6866.2000000000007</v>
          </cell>
          <cell r="N73">
            <v>2606.9</v>
          </cell>
          <cell r="O73">
            <v>1728.9</v>
          </cell>
          <cell r="P73">
            <v>1423.4</v>
          </cell>
          <cell r="Q73">
            <v>1107</v>
          </cell>
          <cell r="R73">
            <v>0</v>
          </cell>
          <cell r="S73">
            <v>1413.2</v>
          </cell>
          <cell r="T73">
            <v>2246.8000000000002</v>
          </cell>
          <cell r="U73">
            <v>359.6</v>
          </cell>
          <cell r="V73">
            <v>1343</v>
          </cell>
          <cell r="W73">
            <v>1298.0999999999999</v>
          </cell>
          <cell r="X73">
            <v>0</v>
          </cell>
          <cell r="Y73">
            <v>205.5</v>
          </cell>
        </row>
        <row r="74">
          <cell r="A74">
            <v>39</v>
          </cell>
          <cell r="B74" t="str">
            <v>PESTERA</v>
          </cell>
          <cell r="C74">
            <v>8001.7</v>
          </cell>
          <cell r="D74">
            <v>356.7</v>
          </cell>
          <cell r="E74">
            <v>0</v>
          </cell>
          <cell r="F74">
            <v>2426.3000000000002</v>
          </cell>
          <cell r="G74">
            <v>132.4</v>
          </cell>
          <cell r="H74">
            <v>1627.9</v>
          </cell>
          <cell r="I74">
            <v>0</v>
          </cell>
          <cell r="J74">
            <v>3359</v>
          </cell>
          <cell r="K74">
            <v>0</v>
          </cell>
          <cell r="L74">
            <v>99.4</v>
          </cell>
          <cell r="M74">
            <v>7440.2999999999993</v>
          </cell>
          <cell r="N74">
            <v>2990.1</v>
          </cell>
          <cell r="O74">
            <v>2401.1999999999998</v>
          </cell>
          <cell r="P74">
            <v>1795.7</v>
          </cell>
          <cell r="Q74">
            <v>253.3</v>
          </cell>
          <cell r="R74">
            <v>0</v>
          </cell>
          <cell r="S74">
            <v>1328.2</v>
          </cell>
          <cell r="T74">
            <v>3113.3</v>
          </cell>
          <cell r="U74">
            <v>211.6</v>
          </cell>
          <cell r="V74">
            <v>1235.8</v>
          </cell>
          <cell r="W74">
            <v>1451.8</v>
          </cell>
          <cell r="X74">
            <v>99.4</v>
          </cell>
          <cell r="Y74">
            <v>0.2</v>
          </cell>
        </row>
        <row r="75">
          <cell r="A75">
            <v>40</v>
          </cell>
          <cell r="B75" t="str">
            <v>POARTA ALBA</v>
          </cell>
          <cell r="C75">
            <v>27280.600000000002</v>
          </cell>
          <cell r="D75">
            <v>2252.6999999999998</v>
          </cell>
          <cell r="E75">
            <v>222.4</v>
          </cell>
          <cell r="F75">
            <v>8163.2</v>
          </cell>
          <cell r="G75">
            <v>3192.5</v>
          </cell>
          <cell r="H75">
            <v>1709</v>
          </cell>
          <cell r="I75">
            <v>0</v>
          </cell>
          <cell r="J75">
            <v>11000</v>
          </cell>
          <cell r="K75">
            <v>0</v>
          </cell>
          <cell r="L75">
            <v>963.2</v>
          </cell>
          <cell r="M75">
            <v>21865.999999999996</v>
          </cell>
          <cell r="N75">
            <v>11409.8</v>
          </cell>
          <cell r="O75">
            <v>6669.9</v>
          </cell>
          <cell r="P75">
            <v>2651.6</v>
          </cell>
          <cell r="Q75">
            <v>1134.7</v>
          </cell>
          <cell r="R75">
            <v>0</v>
          </cell>
          <cell r="S75">
            <v>1472</v>
          </cell>
          <cell r="T75">
            <v>9752</v>
          </cell>
          <cell r="U75">
            <v>357.2</v>
          </cell>
          <cell r="V75">
            <v>7703.3</v>
          </cell>
          <cell r="W75">
            <v>2210</v>
          </cell>
          <cell r="X75">
            <v>164.3</v>
          </cell>
          <cell r="Y75">
            <v>207.2</v>
          </cell>
        </row>
        <row r="76">
          <cell r="A76">
            <v>41</v>
          </cell>
          <cell r="B76" t="str">
            <v>RASOVA</v>
          </cell>
          <cell r="C76">
            <v>7146.7999999999993</v>
          </cell>
          <cell r="D76">
            <v>636.29999999999995</v>
          </cell>
          <cell r="E76">
            <v>262.7</v>
          </cell>
          <cell r="F76">
            <v>2392.4</v>
          </cell>
          <cell r="G76">
            <v>63.6</v>
          </cell>
          <cell r="H76">
            <v>1784.5</v>
          </cell>
          <cell r="I76">
            <v>0</v>
          </cell>
          <cell r="J76">
            <v>2270</v>
          </cell>
          <cell r="K76">
            <v>0</v>
          </cell>
          <cell r="L76">
            <v>0</v>
          </cell>
          <cell r="M76">
            <v>6506.5999999999995</v>
          </cell>
          <cell r="N76">
            <v>2871.4</v>
          </cell>
          <cell r="O76">
            <v>1797.5</v>
          </cell>
          <cell r="P76">
            <v>1800.9</v>
          </cell>
          <cell r="Q76">
            <v>36.799999999999997</v>
          </cell>
          <cell r="R76">
            <v>0</v>
          </cell>
          <cell r="S76">
            <v>921.8</v>
          </cell>
          <cell r="T76">
            <v>3078.8</v>
          </cell>
          <cell r="U76">
            <v>0</v>
          </cell>
          <cell r="V76">
            <v>1784.1</v>
          </cell>
          <cell r="W76">
            <v>531.1</v>
          </cell>
          <cell r="X76">
            <v>0</v>
          </cell>
          <cell r="Y76">
            <v>190.8</v>
          </cell>
        </row>
        <row r="77">
          <cell r="A77">
            <v>42</v>
          </cell>
          <cell r="B77" t="str">
            <v>SARAIU</v>
          </cell>
          <cell r="C77">
            <v>6506</v>
          </cell>
          <cell r="D77">
            <v>465.5</v>
          </cell>
          <cell r="E77">
            <v>134.30000000000001</v>
          </cell>
          <cell r="F77">
            <v>1031.7</v>
          </cell>
          <cell r="G77">
            <v>56.1</v>
          </cell>
          <cell r="H77">
            <v>952.7</v>
          </cell>
          <cell r="I77">
            <v>0</v>
          </cell>
          <cell r="J77">
            <v>4000</v>
          </cell>
          <cell r="K77">
            <v>0</v>
          </cell>
          <cell r="L77">
            <v>0</v>
          </cell>
          <cell r="M77">
            <v>5910.9000000000005</v>
          </cell>
          <cell r="N77">
            <v>1785.2</v>
          </cell>
          <cell r="O77">
            <v>1302.5999999999999</v>
          </cell>
          <cell r="P77">
            <v>817.8</v>
          </cell>
          <cell r="Q77">
            <v>2005.3</v>
          </cell>
          <cell r="R77">
            <v>0</v>
          </cell>
          <cell r="S77">
            <v>945.5</v>
          </cell>
          <cell r="T77">
            <v>1329.8</v>
          </cell>
          <cell r="U77">
            <v>418.3</v>
          </cell>
          <cell r="V77">
            <v>716.8</v>
          </cell>
          <cell r="W77">
            <v>2385.6999999999998</v>
          </cell>
          <cell r="X77">
            <v>0</v>
          </cell>
          <cell r="Y77">
            <v>114.8</v>
          </cell>
        </row>
        <row r="78">
          <cell r="A78">
            <v>43</v>
          </cell>
          <cell r="B78" t="str">
            <v>SACELE</v>
          </cell>
          <cell r="C78">
            <v>6681.5</v>
          </cell>
          <cell r="D78">
            <v>1132.0999999999999</v>
          </cell>
          <cell r="E78">
            <v>40.799999999999997</v>
          </cell>
          <cell r="F78">
            <v>2063.6999999999998</v>
          </cell>
          <cell r="G78">
            <v>93.9</v>
          </cell>
          <cell r="H78">
            <v>1368</v>
          </cell>
          <cell r="I78">
            <v>0</v>
          </cell>
          <cell r="J78">
            <v>1944.7</v>
          </cell>
          <cell r="K78">
            <v>0</v>
          </cell>
          <cell r="L78">
            <v>79.099999999999994</v>
          </cell>
          <cell r="M78">
            <v>5617.3</v>
          </cell>
          <cell r="N78">
            <v>2751.4</v>
          </cell>
          <cell r="O78">
            <v>1218.0999999999999</v>
          </cell>
          <cell r="P78">
            <v>1410.7</v>
          </cell>
          <cell r="Q78">
            <v>237.1</v>
          </cell>
          <cell r="R78">
            <v>0</v>
          </cell>
          <cell r="S78">
            <v>1166.5</v>
          </cell>
          <cell r="T78">
            <v>2586.9</v>
          </cell>
          <cell r="U78">
            <v>89.3</v>
          </cell>
          <cell r="V78">
            <v>1280.8</v>
          </cell>
          <cell r="W78">
            <v>392.6</v>
          </cell>
          <cell r="X78">
            <v>0</v>
          </cell>
          <cell r="Y78">
            <v>101.2</v>
          </cell>
        </row>
        <row r="79">
          <cell r="A79">
            <v>44</v>
          </cell>
          <cell r="B79" t="str">
            <v>SILISTEA</v>
          </cell>
          <cell r="C79">
            <v>5396.1</v>
          </cell>
          <cell r="D79">
            <v>242.5</v>
          </cell>
          <cell r="E79">
            <v>65</v>
          </cell>
          <cell r="F79">
            <v>1322.6</v>
          </cell>
          <cell r="G79">
            <v>30.5</v>
          </cell>
          <cell r="H79">
            <v>852.7</v>
          </cell>
          <cell r="I79">
            <v>0</v>
          </cell>
          <cell r="J79">
            <v>2588</v>
          </cell>
          <cell r="K79">
            <v>0</v>
          </cell>
          <cell r="L79">
            <v>359.8</v>
          </cell>
          <cell r="M79">
            <v>5120.2999999999993</v>
          </cell>
          <cell r="N79">
            <v>1896</v>
          </cell>
          <cell r="O79">
            <v>1579.7</v>
          </cell>
          <cell r="P79">
            <v>1254.5999999999999</v>
          </cell>
          <cell r="Q79">
            <v>390</v>
          </cell>
          <cell r="R79">
            <v>0</v>
          </cell>
          <cell r="S79">
            <v>1390</v>
          </cell>
          <cell r="T79">
            <v>1725.8</v>
          </cell>
          <cell r="U79">
            <v>425.8</v>
          </cell>
          <cell r="V79">
            <v>806</v>
          </cell>
          <cell r="W79">
            <v>344.4</v>
          </cell>
          <cell r="X79">
            <v>331.4</v>
          </cell>
          <cell r="Y79">
            <v>96.9</v>
          </cell>
        </row>
        <row r="80">
          <cell r="A80">
            <v>45</v>
          </cell>
          <cell r="B80" t="str">
            <v>TARGUSOR</v>
          </cell>
          <cell r="C80">
            <v>6928.3</v>
          </cell>
          <cell r="D80">
            <v>1956.3</v>
          </cell>
          <cell r="E80">
            <v>810.8</v>
          </cell>
          <cell r="F80">
            <v>1796.2</v>
          </cell>
          <cell r="G80">
            <v>113.3</v>
          </cell>
          <cell r="H80">
            <v>1060.5</v>
          </cell>
          <cell r="I80">
            <v>0</v>
          </cell>
          <cell r="J80">
            <v>2002</v>
          </cell>
          <cell r="K80">
            <v>0</v>
          </cell>
          <cell r="L80">
            <v>0</v>
          </cell>
          <cell r="M80">
            <v>6875.2000000000007</v>
          </cell>
          <cell r="N80">
            <v>2814.6</v>
          </cell>
          <cell r="O80">
            <v>1411.7</v>
          </cell>
          <cell r="P80">
            <v>1299.3</v>
          </cell>
          <cell r="Q80">
            <v>1349.6</v>
          </cell>
          <cell r="R80">
            <v>0</v>
          </cell>
          <cell r="S80">
            <v>1286.8</v>
          </cell>
          <cell r="T80">
            <v>2490</v>
          </cell>
          <cell r="U80">
            <v>273.89999999999998</v>
          </cell>
          <cell r="V80">
            <v>1164.4000000000001</v>
          </cell>
          <cell r="W80">
            <v>847.7</v>
          </cell>
          <cell r="X80">
            <v>0</v>
          </cell>
          <cell r="Y80">
            <v>812.4</v>
          </cell>
        </row>
        <row r="81">
          <cell r="A81">
            <v>46</v>
          </cell>
          <cell r="B81" t="str">
            <v>TUZLA</v>
          </cell>
          <cell r="C81">
            <v>10618.800000000001</v>
          </cell>
          <cell r="D81">
            <v>5404.6</v>
          </cell>
          <cell r="E81">
            <v>185.5</v>
          </cell>
          <cell r="F81">
            <v>2975</v>
          </cell>
          <cell r="G81">
            <v>159.30000000000001</v>
          </cell>
          <cell r="H81">
            <v>1207.9000000000001</v>
          </cell>
          <cell r="I81">
            <v>0</v>
          </cell>
          <cell r="J81">
            <v>872</v>
          </cell>
          <cell r="K81">
            <v>0</v>
          </cell>
          <cell r="L81">
            <v>0</v>
          </cell>
          <cell r="M81">
            <v>10276.799999999999</v>
          </cell>
          <cell r="N81">
            <v>4885.1000000000004</v>
          </cell>
          <cell r="O81">
            <v>2845.9</v>
          </cell>
          <cell r="P81">
            <v>1934</v>
          </cell>
          <cell r="Q81">
            <v>611.79999999999995</v>
          </cell>
          <cell r="R81">
            <v>0</v>
          </cell>
          <cell r="S81">
            <v>1820.5</v>
          </cell>
          <cell r="T81">
            <v>4134.3</v>
          </cell>
          <cell r="U81">
            <v>406.3</v>
          </cell>
          <cell r="V81">
            <v>1877.7</v>
          </cell>
          <cell r="W81">
            <v>1979</v>
          </cell>
          <cell r="X81">
            <v>0</v>
          </cell>
          <cell r="Y81">
            <v>59</v>
          </cell>
        </row>
        <row r="82">
          <cell r="A82">
            <v>47</v>
          </cell>
          <cell r="B82" t="str">
            <v>TOPALU</v>
          </cell>
          <cell r="C82">
            <v>6914.0999999999995</v>
          </cell>
          <cell r="D82">
            <v>593.29999999999995</v>
          </cell>
          <cell r="E82">
            <v>281.2</v>
          </cell>
          <cell r="F82">
            <v>1109.7</v>
          </cell>
          <cell r="G82">
            <v>83.4</v>
          </cell>
          <cell r="H82">
            <v>2474</v>
          </cell>
          <cell r="I82">
            <v>0</v>
          </cell>
          <cell r="J82">
            <v>2026</v>
          </cell>
          <cell r="K82">
            <v>0</v>
          </cell>
          <cell r="L82">
            <v>627.70000000000005</v>
          </cell>
          <cell r="M82">
            <v>6397.5</v>
          </cell>
          <cell r="N82">
            <v>1735.5</v>
          </cell>
          <cell r="O82">
            <v>1939.2</v>
          </cell>
          <cell r="P82">
            <v>2613.6999999999998</v>
          </cell>
          <cell r="Q82">
            <v>109.1</v>
          </cell>
          <cell r="R82">
            <v>0</v>
          </cell>
          <cell r="S82">
            <v>1272.5999999999999</v>
          </cell>
          <cell r="T82">
            <v>1314.5</v>
          </cell>
          <cell r="U82">
            <v>94.4</v>
          </cell>
          <cell r="V82">
            <v>2607.9</v>
          </cell>
          <cell r="W82">
            <v>833.7</v>
          </cell>
          <cell r="X82">
            <v>0</v>
          </cell>
          <cell r="Y82">
            <v>274.39999999999998</v>
          </cell>
        </row>
        <row r="83">
          <cell r="A83">
            <v>48</v>
          </cell>
          <cell r="B83" t="str">
            <v>TOPRAISAR</v>
          </cell>
          <cell r="C83">
            <v>10956.400000000001</v>
          </cell>
          <cell r="D83">
            <v>1200.7</v>
          </cell>
          <cell r="E83">
            <v>131</v>
          </cell>
          <cell r="F83">
            <v>5129.1000000000004</v>
          </cell>
          <cell r="G83">
            <v>1013.2</v>
          </cell>
          <cell r="H83">
            <v>1549.4</v>
          </cell>
          <cell r="I83">
            <v>0</v>
          </cell>
          <cell r="J83">
            <v>2064</v>
          </cell>
          <cell r="K83">
            <v>0</v>
          </cell>
          <cell r="L83">
            <v>0</v>
          </cell>
          <cell r="M83">
            <v>9763.7000000000007</v>
          </cell>
          <cell r="N83">
            <v>5431.1</v>
          </cell>
          <cell r="O83">
            <v>2457.1999999999998</v>
          </cell>
          <cell r="P83">
            <v>1527.2</v>
          </cell>
          <cell r="Q83">
            <v>348.2</v>
          </cell>
          <cell r="R83">
            <v>0</v>
          </cell>
          <cell r="S83">
            <v>1565.1</v>
          </cell>
          <cell r="T83">
            <v>5353</v>
          </cell>
          <cell r="U83">
            <v>174.6</v>
          </cell>
          <cell r="V83">
            <v>1437.1</v>
          </cell>
          <cell r="W83">
            <v>1088.5</v>
          </cell>
          <cell r="X83">
            <v>0</v>
          </cell>
          <cell r="Y83">
            <v>145.4</v>
          </cell>
        </row>
        <row r="84">
          <cell r="A84">
            <v>49</v>
          </cell>
          <cell r="B84" t="str">
            <v>TORTOMAN</v>
          </cell>
          <cell r="C84">
            <v>4929.8999999999996</v>
          </cell>
          <cell r="D84">
            <v>825</v>
          </cell>
          <cell r="E84">
            <v>161.6</v>
          </cell>
          <cell r="F84">
            <v>1584</v>
          </cell>
          <cell r="G84">
            <v>0.3</v>
          </cell>
          <cell r="H84">
            <v>1213.3</v>
          </cell>
          <cell r="I84">
            <v>0</v>
          </cell>
          <cell r="J84">
            <v>1261</v>
          </cell>
          <cell r="K84">
            <v>0</v>
          </cell>
          <cell r="L84">
            <v>46.3</v>
          </cell>
          <cell r="M84">
            <v>4903.5</v>
          </cell>
          <cell r="N84">
            <v>2549.1999999999998</v>
          </cell>
          <cell r="O84">
            <v>1140.8</v>
          </cell>
          <cell r="P84">
            <v>1213.5</v>
          </cell>
          <cell r="Q84">
            <v>0</v>
          </cell>
          <cell r="R84">
            <v>0</v>
          </cell>
          <cell r="S84">
            <v>1236.8</v>
          </cell>
          <cell r="T84">
            <v>1857.9</v>
          </cell>
          <cell r="U84">
            <v>81</v>
          </cell>
          <cell r="V84">
            <v>1153.3</v>
          </cell>
          <cell r="W84">
            <v>361.5</v>
          </cell>
          <cell r="X84">
            <v>46.3</v>
          </cell>
          <cell r="Y84">
            <v>166.7</v>
          </cell>
        </row>
        <row r="85">
          <cell r="A85">
            <v>50</v>
          </cell>
          <cell r="B85" t="str">
            <v>VALU LUI TRAIAN</v>
          </cell>
          <cell r="C85">
            <v>16778.099999999999</v>
          </cell>
          <cell r="D85">
            <v>3647.8</v>
          </cell>
          <cell r="E85">
            <v>228.9</v>
          </cell>
          <cell r="F85">
            <v>6130.4</v>
          </cell>
          <cell r="G85">
            <v>626.70000000000005</v>
          </cell>
          <cell r="H85">
            <v>3950.4</v>
          </cell>
          <cell r="I85">
            <v>0</v>
          </cell>
          <cell r="J85">
            <v>2355</v>
          </cell>
          <cell r="K85">
            <v>0</v>
          </cell>
          <cell r="L85">
            <v>67.8</v>
          </cell>
          <cell r="M85">
            <v>13931.800000000001</v>
          </cell>
          <cell r="N85">
            <v>6841.6</v>
          </cell>
          <cell r="O85">
            <v>4046</v>
          </cell>
          <cell r="P85">
            <v>2526</v>
          </cell>
          <cell r="Q85">
            <v>518.20000000000005</v>
          </cell>
          <cell r="R85">
            <v>0</v>
          </cell>
          <cell r="S85">
            <v>1852.6</v>
          </cell>
          <cell r="T85">
            <v>6162.2</v>
          </cell>
          <cell r="U85">
            <v>614.4</v>
          </cell>
          <cell r="V85">
            <v>2178.6999999999998</v>
          </cell>
          <cell r="W85">
            <v>2687.9</v>
          </cell>
          <cell r="X85">
            <v>0</v>
          </cell>
          <cell r="Y85">
            <v>436</v>
          </cell>
        </row>
        <row r="86">
          <cell r="A86">
            <v>51</v>
          </cell>
          <cell r="B86" t="str">
            <v>VULTURU</v>
          </cell>
          <cell r="C86">
            <v>3105.4999999999995</v>
          </cell>
          <cell r="D86">
            <v>177.9</v>
          </cell>
          <cell r="E86">
            <v>89.4</v>
          </cell>
          <cell r="F86">
            <v>701.6</v>
          </cell>
          <cell r="G86">
            <v>100.3</v>
          </cell>
          <cell r="H86">
            <v>762.5</v>
          </cell>
          <cell r="I86">
            <v>0</v>
          </cell>
          <cell r="J86">
            <v>1314</v>
          </cell>
          <cell r="K86">
            <v>0</v>
          </cell>
          <cell r="L86">
            <v>49.2</v>
          </cell>
          <cell r="M86">
            <v>2757.1</v>
          </cell>
          <cell r="N86">
            <v>1453.9</v>
          </cell>
          <cell r="O86">
            <v>736</v>
          </cell>
          <cell r="P86">
            <v>515.5</v>
          </cell>
          <cell r="Q86">
            <v>51.7</v>
          </cell>
          <cell r="R86">
            <v>0</v>
          </cell>
          <cell r="S86">
            <v>1041.9000000000001</v>
          </cell>
          <cell r="T86">
            <v>718.2</v>
          </cell>
          <cell r="U86">
            <v>281.89999999999998</v>
          </cell>
          <cell r="V86">
            <v>365.9</v>
          </cell>
          <cell r="W86">
            <v>206</v>
          </cell>
          <cell r="X86">
            <v>0</v>
          </cell>
          <cell r="Y86">
            <v>143.19999999999999</v>
          </cell>
        </row>
        <row r="87">
          <cell r="A87">
            <v>52</v>
          </cell>
          <cell r="B87" t="str">
            <v>SEIMENI</v>
          </cell>
          <cell r="C87">
            <v>6988.6</v>
          </cell>
          <cell r="D87">
            <v>647</v>
          </cell>
          <cell r="E87">
            <v>280</v>
          </cell>
          <cell r="F87">
            <v>1521.6</v>
          </cell>
          <cell r="G87">
            <v>51.5</v>
          </cell>
          <cell r="H87">
            <v>1204.5</v>
          </cell>
          <cell r="I87">
            <v>0</v>
          </cell>
          <cell r="J87">
            <v>3530</v>
          </cell>
          <cell r="K87">
            <v>0</v>
          </cell>
          <cell r="L87">
            <v>34</v>
          </cell>
          <cell r="M87">
            <v>6722.9</v>
          </cell>
          <cell r="N87">
            <v>2607.6999999999998</v>
          </cell>
          <cell r="O87">
            <v>3218.8</v>
          </cell>
          <cell r="P87">
            <v>896.4</v>
          </cell>
          <cell r="Q87">
            <v>0</v>
          </cell>
          <cell r="R87">
            <v>0</v>
          </cell>
          <cell r="S87">
            <v>962.2</v>
          </cell>
          <cell r="T87">
            <v>1930.7</v>
          </cell>
          <cell r="U87">
            <v>92.5</v>
          </cell>
          <cell r="V87">
            <v>1218.2</v>
          </cell>
          <cell r="W87">
            <v>2221.6999999999998</v>
          </cell>
          <cell r="X87">
            <v>33.9</v>
          </cell>
          <cell r="Y87">
            <v>263.7</v>
          </cell>
        </row>
        <row r="88">
          <cell r="A88">
            <v>53</v>
          </cell>
          <cell r="B88" t="str">
            <v>COSTINESTI</v>
          </cell>
          <cell r="C88">
            <v>48347.700000000004</v>
          </cell>
          <cell r="D88">
            <v>30803.7</v>
          </cell>
          <cell r="E88">
            <v>1178</v>
          </cell>
          <cell r="F88">
            <v>1332.8</v>
          </cell>
          <cell r="G88">
            <v>466.9</v>
          </cell>
          <cell r="H88">
            <v>0</v>
          </cell>
          <cell r="I88">
            <v>0</v>
          </cell>
          <cell r="J88">
            <v>0</v>
          </cell>
          <cell r="K88">
            <v>0</v>
          </cell>
          <cell r="L88">
            <v>15744.3</v>
          </cell>
          <cell r="M88">
            <v>47431.200000000004</v>
          </cell>
          <cell r="N88">
            <v>2378.1999999999998</v>
          </cell>
          <cell r="O88">
            <v>20362.2</v>
          </cell>
          <cell r="P88">
            <v>2530.4</v>
          </cell>
          <cell r="Q88">
            <v>21265.3</v>
          </cell>
          <cell r="R88">
            <v>895.1</v>
          </cell>
          <cell r="S88">
            <v>1829.7</v>
          </cell>
          <cell r="T88">
            <v>3477</v>
          </cell>
          <cell r="U88">
            <v>5182</v>
          </cell>
          <cell r="V88">
            <v>334.9</v>
          </cell>
          <cell r="W88">
            <v>27761.599999999999</v>
          </cell>
          <cell r="X88">
            <v>5744.3</v>
          </cell>
          <cell r="Y88">
            <v>3101.7</v>
          </cell>
        </row>
        <row r="89">
          <cell r="A89">
            <v>54</v>
          </cell>
          <cell r="B89" t="str">
            <v>GHINDARESTI</v>
          </cell>
          <cell r="C89">
            <v>8039.0000000000009</v>
          </cell>
          <cell r="D89">
            <v>668.6</v>
          </cell>
          <cell r="E89">
            <v>301</v>
          </cell>
          <cell r="F89">
            <v>1902.3</v>
          </cell>
          <cell r="G89">
            <v>63.9</v>
          </cell>
          <cell r="H89">
            <v>2181.6</v>
          </cell>
          <cell r="I89">
            <v>0</v>
          </cell>
          <cell r="J89">
            <v>2900</v>
          </cell>
          <cell r="K89">
            <v>0</v>
          </cell>
          <cell r="L89">
            <v>322.60000000000002</v>
          </cell>
          <cell r="M89">
            <v>7790.6</v>
          </cell>
          <cell r="N89">
            <v>2661.3</v>
          </cell>
          <cell r="O89">
            <v>1452.2</v>
          </cell>
          <cell r="P89">
            <v>1677.1</v>
          </cell>
          <cell r="Q89">
            <v>2000</v>
          </cell>
          <cell r="R89">
            <v>0</v>
          </cell>
          <cell r="S89">
            <v>1466.3</v>
          </cell>
          <cell r="T89">
            <v>2061.3000000000002</v>
          </cell>
          <cell r="U89">
            <v>0</v>
          </cell>
          <cell r="V89">
            <v>1655.5</v>
          </cell>
          <cell r="W89">
            <v>2317.1999999999998</v>
          </cell>
          <cell r="X89">
            <v>0</v>
          </cell>
          <cell r="Y89">
            <v>290.3</v>
          </cell>
        </row>
        <row r="90">
          <cell r="A90">
            <v>55</v>
          </cell>
          <cell r="B90" t="str">
            <v>BARAGANU</v>
          </cell>
          <cell r="C90">
            <v>3391.8</v>
          </cell>
          <cell r="D90">
            <v>79</v>
          </cell>
          <cell r="E90">
            <v>5.8</v>
          </cell>
          <cell r="F90">
            <v>759.1</v>
          </cell>
          <cell r="G90">
            <v>24.4</v>
          </cell>
          <cell r="H90">
            <v>143.4</v>
          </cell>
          <cell r="I90">
            <v>0</v>
          </cell>
          <cell r="J90">
            <v>1950</v>
          </cell>
          <cell r="K90">
            <v>0</v>
          </cell>
          <cell r="L90">
            <v>435.9</v>
          </cell>
          <cell r="M90">
            <v>2891.8</v>
          </cell>
          <cell r="N90">
            <v>1025.9000000000001</v>
          </cell>
          <cell r="O90">
            <v>447.1</v>
          </cell>
          <cell r="P90">
            <v>589.1</v>
          </cell>
          <cell r="Q90">
            <v>829.7</v>
          </cell>
          <cell r="S90">
            <v>1370.9</v>
          </cell>
          <cell r="T90">
            <v>822.9</v>
          </cell>
          <cell r="U90">
            <v>54.2</v>
          </cell>
          <cell r="V90">
            <v>143.19999999999999</v>
          </cell>
          <cell r="W90">
            <v>64.900000000000006</v>
          </cell>
          <cell r="X90">
            <v>435.7</v>
          </cell>
          <cell r="Y90">
            <v>0</v>
          </cell>
        </row>
        <row r="94">
          <cell r="B94" t="str">
            <v>Director General,</v>
          </cell>
          <cell r="K94" t="str">
            <v>Director Trezorerie,</v>
          </cell>
          <cell r="O94" t="str">
            <v>Director General ,</v>
          </cell>
          <cell r="W94" t="str">
            <v>Director Trezorerie,</v>
          </cell>
        </row>
        <row r="95">
          <cell r="B95" t="str">
            <v>Catalin Doica</v>
          </cell>
          <cell r="K95" t="str">
            <v>Pena Antoniewicz</v>
          </cell>
          <cell r="O95" t="str">
            <v>Catalin Doica</v>
          </cell>
          <cell r="W95" t="str">
            <v>Pena Antoniewicz</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 anexa 1 (cu formule) (2)"/>
      <sheetName val="VI anexa 1 (cu formule)"/>
      <sheetName val="VI anexa 1"/>
      <sheetName val="Sheet2"/>
    </sheetNames>
    <sheetDataSet>
      <sheetData sheetId="0"/>
      <sheetData sheetId="1"/>
      <sheetData sheetId="2"/>
      <sheetData sheetId="3">
        <row r="1">
          <cell r="B1" t="str">
            <v>Colegiul Naţional "MOISE NICOARĂ" Arad</v>
          </cell>
        </row>
        <row r="2">
          <cell r="B2" t="str">
            <v>Colegiul Tehnic "AUREL VLAICU" Arad</v>
          </cell>
        </row>
        <row r="3">
          <cell r="B3" t="str">
            <v>Colegiul Tehnic "AUREL VLAICU" Arad</v>
          </cell>
        </row>
        <row r="4">
          <cell r="B4" t="str">
            <v>Grădiniţa PP "CĂSUŢA PITICILOR" Arad</v>
          </cell>
        </row>
        <row r="5">
          <cell r="B5" t="str">
            <v>Grădiniţa PP "CURCUBEUL COPIILOR" Arad</v>
          </cell>
        </row>
        <row r="6">
          <cell r="B6" t="str">
            <v>Grădiniţa PP "ELEFĂNŢELUL ALFA" Arad</v>
          </cell>
        </row>
        <row r="7">
          <cell r="B7" t="str">
            <v>Grădiniţa PP "FURNICUŢA" Arad</v>
          </cell>
        </row>
        <row r="8">
          <cell r="B8" t="str">
            <v>Grădiniţa PP "FURNICUŢA" Arad</v>
          </cell>
        </row>
        <row r="9">
          <cell r="B9" t="str">
            <v>Grădiniţa PP "PALATUL FERMECAT" Arad</v>
          </cell>
        </row>
        <row r="10">
          <cell r="B10" t="str">
            <v>Grădiniţa PP "PITICOT" Arad</v>
          </cell>
        </row>
        <row r="11">
          <cell r="B11" t="str">
            <v>Grădiniţa PP 13 Arad</v>
          </cell>
        </row>
        <row r="12">
          <cell r="B12" t="str">
            <v>Liceul Tehnologic "IULIU MANIU" Arad</v>
          </cell>
        </row>
        <row r="13">
          <cell r="B13" t="str">
            <v>Liceul Tehnologic "IULIU MANIU" Arad</v>
          </cell>
        </row>
        <row r="14">
          <cell r="B14" t="str">
            <v>Liceul Tehnologic de Transporturi Auto  "HENRI COANDĂ" Arad</v>
          </cell>
        </row>
        <row r="15">
          <cell r="B15" t="str">
            <v>Liceul Teologic PENTICOSTAL Arad</v>
          </cell>
        </row>
        <row r="16">
          <cell r="B16" t="str">
            <v>Municipiul Arad</v>
          </cell>
        </row>
        <row r="17">
          <cell r="B17" t="str">
            <v>Şcoala Gimnazială "ARON COTRUŞ" Arad</v>
          </cell>
        </row>
        <row r="18">
          <cell r="B18" t="str">
            <v>Şcoala Gimnazială "ILARION FELEA" Arad</v>
          </cell>
        </row>
        <row r="19">
          <cell r="B19" t="str">
            <v>Şcoala Gimnazială "MIHAI EMINESCU" Arad</v>
          </cell>
        </row>
        <row r="20">
          <cell r="B20" t="str">
            <v>Şcoala Gimnazială "MIHAI EMINESCU" Arad</v>
          </cell>
        </row>
        <row r="21">
          <cell r="B21" t="str">
            <v>Şcoala Gimnazială "ŞTEFAN CICIO POP" Arad</v>
          </cell>
        </row>
        <row r="22">
          <cell r="B22" t="str">
            <v>Şcoala Gimnazială "ŞTEFAN CICIO POP" Arad</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AN"/>
      <sheetName val="FEBR"/>
      <sheetName val="MARTIE"/>
      <sheetName val="APRILIE"/>
      <sheetName val="MAI"/>
      <sheetName val="IUNIE"/>
      <sheetName val="IULIE"/>
      <sheetName val="AUGUST"/>
      <sheetName val="SEPT"/>
      <sheetName val="OCT"/>
    </sheetNames>
    <sheetDataSet>
      <sheetData sheetId="0" refreshError="1">
        <row r="1">
          <cell r="A1" t="str">
            <v>MATRICOL</v>
          </cell>
          <cell r="B1" t="str">
            <v>CodOm</v>
          </cell>
          <cell r="C1" t="str">
            <v>Vazut</v>
          </cell>
          <cell r="D1" t="str">
            <v>NumePrenume</v>
          </cell>
          <cell r="E1" t="str">
            <v>Nume</v>
          </cell>
          <cell r="F1" t="str">
            <v>Prenume</v>
          </cell>
          <cell r="G1" t="str">
            <v>Functia</v>
          </cell>
          <cell r="H1" t="str">
            <v>IdServiciu</v>
          </cell>
          <cell r="I1" t="str">
            <v>SalarDeBaza</v>
          </cell>
          <cell r="J1" t="str">
            <v>SalarDeBazaBaza</v>
          </cell>
          <cell r="K1" t="str">
            <v>SalarDeBazaEfectiv</v>
          </cell>
          <cell r="L1" t="str">
            <v>IndeminCond</v>
          </cell>
          <cell r="M1" t="str">
            <v>IndemnConducereEfectiva</v>
          </cell>
          <cell r="N1" t="str">
            <v>Merit</v>
          </cell>
          <cell r="O1" t="str">
            <v>ProcentMerit</v>
          </cell>
          <cell r="P1" t="str">
            <v>MeritEfectiv</v>
          </cell>
          <cell r="Q1" t="str">
            <v>Ore</v>
          </cell>
          <cell r="R1" t="str">
            <v>OreLucrate</v>
          </cell>
          <cell r="S1" t="str">
            <v>OreSuplimentare50</v>
          </cell>
          <cell r="T1" t="str">
            <v>SumaOreSuplimentare50</v>
          </cell>
          <cell r="U1" t="str">
            <v>OreSuplimentare100</v>
          </cell>
          <cell r="V1" t="str">
            <v>SumaOreSuplimentare100</v>
          </cell>
          <cell r="W1" t="str">
            <v>SumaOreSuplimentare</v>
          </cell>
          <cell r="X1" t="str">
            <v>OreNoapte</v>
          </cell>
          <cell r="Y1" t="str">
            <v>SumaOreNoapte</v>
          </cell>
          <cell r="Z1" t="str">
            <v>SporVechime</v>
          </cell>
          <cell r="AA1" t="str">
            <v>SumaVechimeEfectiva</v>
          </cell>
          <cell r="AB1" t="str">
            <v>SumaSporVechime</v>
          </cell>
          <cell r="AC1" t="str">
            <v>SporFidelitate</v>
          </cell>
          <cell r="AD1" t="str">
            <v>SumaFidelitateEfectiva</v>
          </cell>
          <cell r="AE1" t="str">
            <v>SumaSporFidelitate</v>
          </cell>
          <cell r="AF1" t="str">
            <v>SporNocivitate</v>
          </cell>
          <cell r="AG1" t="str">
            <v>SumaNociveEfectiva</v>
          </cell>
          <cell r="AH1" t="str">
            <v>SumaSporNocivitate</v>
          </cell>
          <cell r="AI1" t="str">
            <v>OreConcOdihna</v>
          </cell>
          <cell r="AJ1" t="str">
            <v>SumaConcOdihna</v>
          </cell>
          <cell r="AK1" t="str">
            <v>SumaConcMedical</v>
          </cell>
          <cell r="AL1" t="str">
            <v>Premii</v>
          </cell>
          <cell r="AM1" t="str">
            <v>CMedPMA</v>
          </cell>
          <cell r="AN1" t="str">
            <v>CMedBASS</v>
          </cell>
          <cell r="AO1" t="str">
            <v>SumaReprezentare</v>
          </cell>
          <cell r="AP1" t="str">
            <v>PrimaConcediu</v>
          </cell>
          <cell r="AQ1" t="str">
            <v>AltePrime</v>
          </cell>
          <cell r="AR1" t="str">
            <v>PrAcordate</v>
          </cell>
          <cell r="AS1" t="str">
            <v>IndemnConcNeefectuat</v>
          </cell>
          <cell r="AT1" t="str">
            <v>ContribPSuplim</v>
          </cell>
          <cell r="AU1" t="str">
            <v>ContribASomaj</v>
          </cell>
          <cell r="AV1" t="str">
            <v>VenitBrut</v>
          </cell>
          <cell r="AW1" t="str">
            <v>Cass1</v>
          </cell>
          <cell r="AX1" t="str">
            <v>Cass2</v>
          </cell>
          <cell r="AY1" t="str">
            <v>CheltProf</v>
          </cell>
          <cell r="AZ1" t="str">
            <v>VenitNet</v>
          </cell>
          <cell r="BA1" t="str">
            <v>DedPBaza</v>
          </cell>
          <cell r="BB1" t="str">
            <v>ProcentDedSupl</v>
          </cell>
          <cell r="BC1" t="str">
            <v>DedSupl</v>
          </cell>
          <cell r="BD1" t="str">
            <v>TotalDeduceri</v>
          </cell>
          <cell r="BE1" t="str">
            <v>VenitBazaCalcul</v>
          </cell>
          <cell r="BF1" t="str">
            <v>Impozit</v>
          </cell>
          <cell r="BG1" t="str">
            <v>SalarNet</v>
          </cell>
          <cell r="BH1" t="str">
            <v>Avans</v>
          </cell>
          <cell r="BI1" t="str">
            <v>AvansConcediu</v>
          </cell>
          <cell r="BJ1" t="str">
            <v>Retineri</v>
          </cell>
          <cell r="BK1" t="str">
            <v>PemiuNet</v>
          </cell>
          <cell r="BL1" t="str">
            <v>TotalPlata</v>
          </cell>
          <cell r="BM1" t="str">
            <v>MSind</v>
          </cell>
          <cell r="BN1" t="str">
            <v>Sindicat</v>
          </cell>
          <cell r="BO1" t="str">
            <v>ORE_TOTL</v>
          </cell>
          <cell r="BP1" t="str">
            <v>ORE_BOAL</v>
          </cell>
          <cell r="BQ1" t="str">
            <v>ORE_BOAL_P</v>
          </cell>
          <cell r="BR1" t="str">
            <v>ORE_BOAL_B</v>
          </cell>
          <cell r="BS1" t="str">
            <v>P_VECH_CB</v>
          </cell>
          <cell r="BT1" t="str">
            <v>SP_SP_EF</v>
          </cell>
          <cell r="BU1" t="str">
            <v>SP_SP_CA</v>
          </cell>
          <cell r="BV1" t="str">
            <v>SP_FIDEL</v>
          </cell>
          <cell r="BW1" t="str">
            <v>SPNOCIVE</v>
          </cell>
          <cell r="BX1" t="str">
            <v>SP_LIMBA</v>
          </cell>
          <cell r="BY1" t="str">
            <v>LIMBA_EF</v>
          </cell>
          <cell r="BZ1" t="str">
            <v>SPERICOL</v>
          </cell>
          <cell r="CA1" t="str">
            <v>PERIC_EF</v>
          </cell>
          <cell r="CB1" t="str">
            <v>RESTIT</v>
          </cell>
          <cell r="CC1" t="str">
            <v>TS</v>
          </cell>
          <cell r="CD1" t="str">
            <v>RED</v>
          </cell>
          <cell r="CE1" t="str">
            <v>PD</v>
          </cell>
          <cell r="CF1" t="str">
            <v>NOS2</v>
          </cell>
          <cell r="CG1" t="str">
            <v>LUNA</v>
          </cell>
          <cell r="CH1" t="str">
            <v>GPTP</v>
          </cell>
          <cell r="CI1" t="str">
            <v>LDA</v>
          </cell>
          <cell r="CJ1" t="str">
            <v>PSAS0</v>
          </cell>
          <cell r="CK1" t="str">
            <v>CINCIZ</v>
          </cell>
          <cell r="CL1" t="str">
            <v>TD</v>
          </cell>
          <cell r="CM1" t="str">
            <v>CASDANU</v>
          </cell>
          <cell r="CN1" t="str">
            <v>LUNA2</v>
          </cell>
          <cell r="CO1" t="str">
            <v>VET_RZB</v>
          </cell>
          <cell r="CP1" t="str">
            <v>DIFERIT</v>
          </cell>
          <cell r="CQ1" t="str">
            <v>Plecat</v>
          </cell>
          <cell r="CR1" t="str">
            <v>ProcentVechimeMedical</v>
          </cell>
          <cell r="CS1" t="str">
            <v>OreCBAnterior</v>
          </cell>
          <cell r="CT1" t="str">
            <v>OreCBoala</v>
          </cell>
          <cell r="CU1" t="str">
            <v>OreCBUnitate</v>
          </cell>
          <cell r="CV1" t="str">
            <v>OreCBAsigurari</v>
          </cell>
          <cell r="CW1" t="str">
            <v>Medical501</v>
          </cell>
          <cell r="CX1" t="str">
            <v>SumaCBUnitate</v>
          </cell>
          <cell r="CY1" t="str">
            <v>SumaCBAsigurari</v>
          </cell>
          <cell r="CZ1" t="str">
            <v>OreCBoala1</v>
          </cell>
          <cell r="DA1" t="str">
            <v>OreCBUnitate1</v>
          </cell>
          <cell r="DB1" t="str">
            <v>OreCBAsigurari1</v>
          </cell>
          <cell r="DC1" t="str">
            <v>SumaCBUnitate1</v>
          </cell>
          <cell r="DD1" t="str">
            <v>SumaCBAsigurari1</v>
          </cell>
          <cell r="DE1" t="str">
            <v>SumaConcMedical1</v>
          </cell>
          <cell r="DF1" t="str">
            <v>OreCBoala2</v>
          </cell>
          <cell r="DG1" t="str">
            <v>OreCBUnitate2</v>
          </cell>
          <cell r="DH1" t="str">
            <v>OreCBAsigurari2</v>
          </cell>
          <cell r="DI1" t="str">
            <v>Medical502</v>
          </cell>
          <cell r="DJ1" t="str">
            <v>SumaCBUnitate2</v>
          </cell>
          <cell r="DK1" t="str">
            <v>SumaCBAsigurari2</v>
          </cell>
          <cell r="DL1" t="str">
            <v>SumaConcMedical2</v>
          </cell>
          <cell r="DM1" t="str">
            <v>Prelungire</v>
          </cell>
          <cell r="DN1" t="str">
            <v>IngrijireCopil</v>
          </cell>
          <cell r="DO1" t="str">
            <v>IntegralAsigurari</v>
          </cell>
          <cell r="DP1" t="str">
            <v>Indemnizatie</v>
          </cell>
          <cell r="DQ1" t="str">
            <v>difSal</v>
          </cell>
          <cell r="DR1" t="str">
            <v>BCCASS</v>
          </cell>
          <cell r="DS1" t="str">
            <v>o1</v>
          </cell>
          <cell r="DT1" t="str">
            <v>sb1</v>
          </cell>
          <cell r="DU1" t="str">
            <v>nocda1</v>
          </cell>
          <cell r="DV1" t="str">
            <v>ind1</v>
          </cell>
          <cell r="DW1" t="str">
            <v>meri1</v>
          </cell>
          <cell r="DX1" t="str">
            <v>spvech</v>
          </cell>
          <cell r="DY1" t="str">
            <v>fidda1</v>
          </cell>
          <cell r="DZ1" t="str">
            <v>nos2a</v>
          </cell>
          <cell r="EA1" t="str">
            <v>nos1a</v>
          </cell>
          <cell r="EB1" t="str">
            <v>o2</v>
          </cell>
          <cell r="EC1" t="str">
            <v>sb2</v>
          </cell>
          <cell r="ED1" t="str">
            <v>nocda2</v>
          </cell>
          <cell r="EE1" t="str">
            <v>ind2</v>
          </cell>
          <cell r="EF1" t="str">
            <v>meri2</v>
          </cell>
          <cell r="EG1" t="str">
            <v>fidda2</v>
          </cell>
          <cell r="EH1" t="str">
            <v>nos2b</v>
          </cell>
          <cell r="EI1" t="str">
            <v>nos1b</v>
          </cell>
          <cell r="EJ1" t="str">
            <v>o3</v>
          </cell>
          <cell r="EK1" t="str">
            <v>sb3</v>
          </cell>
          <cell r="EL1" t="str">
            <v>nocda3</v>
          </cell>
          <cell r="EM1" t="str">
            <v>ind3</v>
          </cell>
          <cell r="EN1" t="str">
            <v>meri3</v>
          </cell>
          <cell r="EO1" t="str">
            <v>fidda3</v>
          </cell>
          <cell r="EP1" t="str">
            <v>nos2c</v>
          </cell>
          <cell r="EQ1" t="str">
            <v>nos1c</v>
          </cell>
          <cell r="ER1" t="str">
            <v>CazSpecial</v>
          </cell>
          <cell r="ES1" t="str">
            <v>oco1</v>
          </cell>
          <cell r="ET1" t="str">
            <v>oco2</v>
          </cell>
          <cell r="EU1" t="str">
            <v>oco3</v>
          </cell>
          <cell r="EV1" t="str">
            <v>Data angajarii</v>
          </cell>
          <cell r="EW1" t="str">
            <v>Indemizatie</v>
          </cell>
        </row>
        <row r="2">
          <cell r="A2">
            <v>60</v>
          </cell>
          <cell r="B2" t="str">
            <v>1770503020080</v>
          </cell>
          <cell r="C2" t="str">
            <v>vechi</v>
          </cell>
          <cell r="D2" t="str">
            <v>TIUCH ADRIAN</v>
          </cell>
          <cell r="E2" t="str">
            <v>TIUCH</v>
          </cell>
          <cell r="F2" t="str">
            <v>ADRIAN</v>
          </cell>
          <cell r="G2" t="str">
            <v>muncitor califi</v>
          </cell>
          <cell r="H2">
            <v>0</v>
          </cell>
          <cell r="I2">
            <v>1826700</v>
          </cell>
          <cell r="J2">
            <v>1826700</v>
          </cell>
          <cell r="K2">
            <v>1826700</v>
          </cell>
          <cell r="L2">
            <v>0</v>
          </cell>
          <cell r="M2">
            <v>0</v>
          </cell>
          <cell r="N2">
            <v>0</v>
          </cell>
          <cell r="O2">
            <v>0</v>
          </cell>
          <cell r="P2">
            <v>0</v>
          </cell>
          <cell r="Q2">
            <v>168</v>
          </cell>
          <cell r="R2">
            <v>168</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349642</v>
          </cell>
          <cell r="AQ2">
            <v>0</v>
          </cell>
          <cell r="AR2">
            <v>0</v>
          </cell>
          <cell r="AS2">
            <v>405933</v>
          </cell>
          <cell r="AT2">
            <v>91335</v>
          </cell>
          <cell r="AU2">
            <v>18267</v>
          </cell>
          <cell r="AV2">
            <v>2582275</v>
          </cell>
          <cell r="AW2">
            <v>180759</v>
          </cell>
          <cell r="AX2">
            <v>0</v>
          </cell>
          <cell r="AY2">
            <v>164850</v>
          </cell>
          <cell r="AZ2">
            <v>2127064</v>
          </cell>
          <cell r="BA2">
            <v>1099000</v>
          </cell>
          <cell r="BB2">
            <v>1</v>
          </cell>
          <cell r="BC2">
            <v>0</v>
          </cell>
          <cell r="BD2">
            <v>1099000</v>
          </cell>
          <cell r="BE2">
            <v>1028064</v>
          </cell>
          <cell r="BF2">
            <v>185052</v>
          </cell>
          <cell r="BG2">
            <v>2106862</v>
          </cell>
          <cell r="BH2">
            <v>700000</v>
          </cell>
          <cell r="BI2">
            <v>0</v>
          </cell>
          <cell r="BJ2">
            <v>320000</v>
          </cell>
          <cell r="BK2">
            <v>0</v>
          </cell>
          <cell r="BL2">
            <v>1068595</v>
          </cell>
          <cell r="BM2" t="b">
            <v>1</v>
          </cell>
          <cell r="BN2">
            <v>18267</v>
          </cell>
          <cell r="BO2">
            <v>0</v>
          </cell>
          <cell r="BP2">
            <v>0</v>
          </cell>
          <cell r="BQ2">
            <v>0</v>
          </cell>
          <cell r="BR2">
            <v>0</v>
          </cell>
          <cell r="BS2">
            <v>0</v>
          </cell>
          <cell r="BT2">
            <v>0</v>
          </cell>
          <cell r="BU2">
            <v>0</v>
          </cell>
          <cell r="BV2">
            <v>0</v>
          </cell>
          <cell r="BW2">
            <v>0</v>
          </cell>
          <cell r="BX2">
            <v>0</v>
          </cell>
          <cell r="BY2">
            <v>0</v>
          </cell>
          <cell r="BZ2">
            <v>0</v>
          </cell>
          <cell r="CA2">
            <v>0</v>
          </cell>
          <cell r="CB2">
            <v>0</v>
          </cell>
          <cell r="CC2">
            <v>0</v>
          </cell>
          <cell r="CE2">
            <v>0</v>
          </cell>
          <cell r="CF2">
            <v>0</v>
          </cell>
          <cell r="CG2" t="str">
            <v>IANUARIE</v>
          </cell>
          <cell r="CI2">
            <v>0</v>
          </cell>
          <cell r="CJ2" t="b">
            <v>0</v>
          </cell>
          <cell r="CK2">
            <v>0</v>
          </cell>
          <cell r="CL2">
            <v>0</v>
          </cell>
          <cell r="CM2">
            <v>0</v>
          </cell>
          <cell r="CN2">
            <v>11</v>
          </cell>
          <cell r="CO2" t="str">
            <v>N</v>
          </cell>
          <cell r="CP2" t="str">
            <v>N</v>
          </cell>
          <cell r="CQ2" t="b">
            <v>0</v>
          </cell>
          <cell r="CR2">
            <v>0</v>
          </cell>
          <cell r="CS2">
            <v>0</v>
          </cell>
          <cell r="CT2">
            <v>0</v>
          </cell>
          <cell r="CU2">
            <v>0</v>
          </cell>
          <cell r="CV2">
            <v>0</v>
          </cell>
          <cell r="CW2">
            <v>0</v>
          </cell>
          <cell r="CX2">
            <v>0</v>
          </cell>
          <cell r="CY2">
            <v>0</v>
          </cell>
          <cell r="CZ2">
            <v>0</v>
          </cell>
          <cell r="DA2">
            <v>0</v>
          </cell>
          <cell r="DB2">
            <v>0</v>
          </cell>
          <cell r="DC2">
            <v>0</v>
          </cell>
          <cell r="DD2">
            <v>0</v>
          </cell>
          <cell r="DE2">
            <v>0</v>
          </cell>
          <cell r="DF2">
            <v>0</v>
          </cell>
          <cell r="DG2">
            <v>0</v>
          </cell>
          <cell r="DH2">
            <v>0</v>
          </cell>
          <cell r="DI2">
            <v>0</v>
          </cell>
          <cell r="DJ2">
            <v>0</v>
          </cell>
          <cell r="DK2">
            <v>0</v>
          </cell>
          <cell r="DL2">
            <v>0</v>
          </cell>
          <cell r="DM2" t="b">
            <v>0</v>
          </cell>
          <cell r="DN2" t="b">
            <v>0</v>
          </cell>
          <cell r="DO2" t="b">
            <v>0</v>
          </cell>
          <cell r="DP2" t="b">
            <v>0</v>
          </cell>
          <cell r="DQ2">
            <v>0</v>
          </cell>
          <cell r="DR2">
            <v>0</v>
          </cell>
          <cell r="DS2">
            <v>0</v>
          </cell>
          <cell r="DT2">
            <v>0</v>
          </cell>
          <cell r="DU2">
            <v>0</v>
          </cell>
          <cell r="DV2">
            <v>0</v>
          </cell>
          <cell r="DW2">
            <v>0</v>
          </cell>
          <cell r="DX2">
            <v>0</v>
          </cell>
          <cell r="DY2">
            <v>0</v>
          </cell>
          <cell r="DZ2">
            <v>0</v>
          </cell>
          <cell r="EA2">
            <v>0</v>
          </cell>
          <cell r="EB2">
            <v>0</v>
          </cell>
          <cell r="EC2">
            <v>0</v>
          </cell>
          <cell r="ED2">
            <v>0</v>
          </cell>
          <cell r="EE2">
            <v>0</v>
          </cell>
          <cell r="EF2">
            <v>0</v>
          </cell>
          <cell r="EG2">
            <v>0</v>
          </cell>
          <cell r="EH2">
            <v>0</v>
          </cell>
          <cell r="EI2">
            <v>0</v>
          </cell>
          <cell r="EJ2">
            <v>0</v>
          </cell>
          <cell r="EK2">
            <v>0</v>
          </cell>
          <cell r="EL2">
            <v>0</v>
          </cell>
          <cell r="EM2">
            <v>0</v>
          </cell>
          <cell r="EN2">
            <v>0</v>
          </cell>
          <cell r="EO2">
            <v>0</v>
          </cell>
          <cell r="EP2">
            <v>0</v>
          </cell>
          <cell r="EQ2">
            <v>0</v>
          </cell>
          <cell r="ER2" t="b">
            <v>0</v>
          </cell>
          <cell r="ES2">
            <v>0</v>
          </cell>
          <cell r="ET2">
            <v>0</v>
          </cell>
          <cell r="EU2">
            <v>0</v>
          </cell>
          <cell r="EW2" t="b">
            <v>0</v>
          </cell>
        </row>
        <row r="3">
          <cell r="A3">
            <v>301</v>
          </cell>
          <cell r="B3" t="str">
            <v>2590507020036</v>
          </cell>
          <cell r="C3" t="str">
            <v>vechi</v>
          </cell>
          <cell r="D3" t="str">
            <v>ROTAR ALEXANDRINA</v>
          </cell>
          <cell r="E3" t="str">
            <v>ROTAR</v>
          </cell>
          <cell r="F3" t="str">
            <v>ALEXANDRINA</v>
          </cell>
          <cell r="G3" t="str">
            <v>consilier</v>
          </cell>
          <cell r="H3">
            <v>0</v>
          </cell>
          <cell r="I3">
            <v>3449400</v>
          </cell>
          <cell r="J3">
            <v>3449400</v>
          </cell>
          <cell r="K3">
            <v>3449400</v>
          </cell>
          <cell r="L3">
            <v>0</v>
          </cell>
          <cell r="M3">
            <v>0</v>
          </cell>
          <cell r="N3">
            <v>0</v>
          </cell>
          <cell r="O3">
            <v>0</v>
          </cell>
          <cell r="P3">
            <v>0</v>
          </cell>
          <cell r="Q3">
            <v>168</v>
          </cell>
          <cell r="R3">
            <v>168</v>
          </cell>
          <cell r="S3">
            <v>0</v>
          </cell>
          <cell r="T3">
            <v>0</v>
          </cell>
          <cell r="U3">
            <v>15</v>
          </cell>
          <cell r="V3">
            <v>615964</v>
          </cell>
          <cell r="W3">
            <v>615964</v>
          </cell>
          <cell r="X3">
            <v>0</v>
          </cell>
          <cell r="Y3">
            <v>0</v>
          </cell>
          <cell r="Z3">
            <v>20</v>
          </cell>
          <cell r="AA3">
            <v>689880</v>
          </cell>
          <cell r="AB3">
            <v>689880</v>
          </cell>
          <cell r="AC3">
            <v>0</v>
          </cell>
          <cell r="AD3">
            <v>0</v>
          </cell>
          <cell r="AE3">
            <v>0</v>
          </cell>
          <cell r="AF3">
            <v>0</v>
          </cell>
          <cell r="AG3">
            <v>0</v>
          </cell>
          <cell r="AH3">
            <v>0</v>
          </cell>
          <cell r="AI3">
            <v>0</v>
          </cell>
          <cell r="AJ3">
            <v>0</v>
          </cell>
          <cell r="AK3">
            <v>0</v>
          </cell>
          <cell r="AL3">
            <v>0</v>
          </cell>
          <cell r="AM3">
            <v>0</v>
          </cell>
          <cell r="AN3">
            <v>0</v>
          </cell>
          <cell r="AO3">
            <v>0</v>
          </cell>
          <cell r="AP3">
            <v>646763</v>
          </cell>
          <cell r="AQ3">
            <v>0</v>
          </cell>
          <cell r="AR3">
            <v>0</v>
          </cell>
          <cell r="AS3">
            <v>919840</v>
          </cell>
          <cell r="AT3">
            <v>206964</v>
          </cell>
          <cell r="AU3">
            <v>34494</v>
          </cell>
          <cell r="AV3">
            <v>6321847</v>
          </cell>
          <cell r="AW3">
            <v>442529</v>
          </cell>
          <cell r="AX3">
            <v>0</v>
          </cell>
          <cell r="AY3">
            <v>164850</v>
          </cell>
          <cell r="AZ3">
            <v>5473010</v>
          </cell>
          <cell r="BA3">
            <v>1099000</v>
          </cell>
          <cell r="BB3">
            <v>1</v>
          </cell>
          <cell r="BC3">
            <v>0</v>
          </cell>
          <cell r="BD3">
            <v>1099000</v>
          </cell>
          <cell r="BE3">
            <v>4374010</v>
          </cell>
          <cell r="BF3">
            <v>1007273</v>
          </cell>
          <cell r="BG3">
            <v>4630587</v>
          </cell>
          <cell r="BH3">
            <v>1400000</v>
          </cell>
          <cell r="BI3">
            <v>0</v>
          </cell>
          <cell r="BJ3">
            <v>0</v>
          </cell>
          <cell r="BK3">
            <v>0</v>
          </cell>
          <cell r="BL3">
            <v>3196093</v>
          </cell>
          <cell r="BM3" t="b">
            <v>1</v>
          </cell>
          <cell r="BN3">
            <v>34494</v>
          </cell>
          <cell r="BO3">
            <v>0</v>
          </cell>
          <cell r="BP3">
            <v>0</v>
          </cell>
          <cell r="BQ3">
            <v>0</v>
          </cell>
          <cell r="BR3">
            <v>0</v>
          </cell>
          <cell r="BS3">
            <v>0</v>
          </cell>
          <cell r="BT3">
            <v>0</v>
          </cell>
          <cell r="BU3">
            <v>0</v>
          </cell>
          <cell r="BV3">
            <v>0</v>
          </cell>
          <cell r="BW3">
            <v>0</v>
          </cell>
          <cell r="BX3">
            <v>0</v>
          </cell>
          <cell r="BY3">
            <v>0</v>
          </cell>
          <cell r="BZ3">
            <v>0</v>
          </cell>
          <cell r="CA3">
            <v>0</v>
          </cell>
          <cell r="CB3">
            <v>0</v>
          </cell>
          <cell r="CC3">
            <v>0</v>
          </cell>
          <cell r="CE3">
            <v>0</v>
          </cell>
          <cell r="CF3">
            <v>0</v>
          </cell>
          <cell r="CG3" t="str">
            <v>IANUARIE</v>
          </cell>
          <cell r="CI3">
            <v>0</v>
          </cell>
          <cell r="CJ3" t="b">
            <v>0</v>
          </cell>
          <cell r="CK3">
            <v>0</v>
          </cell>
          <cell r="CL3">
            <v>0</v>
          </cell>
          <cell r="CM3">
            <v>0</v>
          </cell>
          <cell r="CN3">
            <v>11</v>
          </cell>
          <cell r="CO3" t="str">
            <v>N</v>
          </cell>
          <cell r="CP3" t="str">
            <v>N</v>
          </cell>
          <cell r="CQ3" t="b">
            <v>0</v>
          </cell>
          <cell r="CR3">
            <v>0</v>
          </cell>
          <cell r="CS3">
            <v>0</v>
          </cell>
          <cell r="CT3">
            <v>0</v>
          </cell>
          <cell r="CU3">
            <v>0</v>
          </cell>
          <cell r="CV3">
            <v>0</v>
          </cell>
          <cell r="CW3">
            <v>0</v>
          </cell>
          <cell r="CX3">
            <v>0</v>
          </cell>
          <cell r="CY3">
            <v>0</v>
          </cell>
          <cell r="CZ3">
            <v>0</v>
          </cell>
          <cell r="DA3">
            <v>0</v>
          </cell>
          <cell r="DB3">
            <v>0</v>
          </cell>
          <cell r="DC3">
            <v>0</v>
          </cell>
          <cell r="DD3">
            <v>0</v>
          </cell>
          <cell r="DE3">
            <v>0</v>
          </cell>
          <cell r="DF3">
            <v>0</v>
          </cell>
          <cell r="DG3">
            <v>0</v>
          </cell>
          <cell r="DH3">
            <v>0</v>
          </cell>
          <cell r="DI3">
            <v>0</v>
          </cell>
          <cell r="DJ3">
            <v>0</v>
          </cell>
          <cell r="DK3">
            <v>0</v>
          </cell>
          <cell r="DL3">
            <v>0</v>
          </cell>
          <cell r="DM3" t="b">
            <v>0</v>
          </cell>
          <cell r="DN3" t="b">
            <v>0</v>
          </cell>
          <cell r="DO3" t="b">
            <v>0</v>
          </cell>
          <cell r="DP3" t="b">
            <v>0</v>
          </cell>
          <cell r="DQ3">
            <v>0</v>
          </cell>
          <cell r="DR3">
            <v>0</v>
          </cell>
          <cell r="DS3">
            <v>0</v>
          </cell>
          <cell r="DT3">
            <v>0</v>
          </cell>
          <cell r="DU3">
            <v>0</v>
          </cell>
          <cell r="DV3">
            <v>0</v>
          </cell>
          <cell r="DW3">
            <v>0</v>
          </cell>
          <cell r="DX3">
            <v>0</v>
          </cell>
          <cell r="DY3">
            <v>0</v>
          </cell>
          <cell r="DZ3">
            <v>0</v>
          </cell>
          <cell r="EA3">
            <v>0</v>
          </cell>
          <cell r="EB3">
            <v>0</v>
          </cell>
          <cell r="EC3">
            <v>0</v>
          </cell>
          <cell r="ED3">
            <v>0</v>
          </cell>
          <cell r="EE3">
            <v>0</v>
          </cell>
          <cell r="EF3">
            <v>0</v>
          </cell>
          <cell r="EG3">
            <v>0</v>
          </cell>
          <cell r="EH3">
            <v>0</v>
          </cell>
          <cell r="EI3">
            <v>0</v>
          </cell>
          <cell r="EJ3">
            <v>0</v>
          </cell>
          <cell r="EK3">
            <v>0</v>
          </cell>
          <cell r="EL3">
            <v>0</v>
          </cell>
          <cell r="EM3">
            <v>0</v>
          </cell>
          <cell r="EN3">
            <v>0</v>
          </cell>
          <cell r="EO3">
            <v>0</v>
          </cell>
          <cell r="EP3">
            <v>0</v>
          </cell>
          <cell r="EQ3">
            <v>0</v>
          </cell>
          <cell r="ER3" t="b">
            <v>0</v>
          </cell>
          <cell r="ES3">
            <v>0</v>
          </cell>
          <cell r="ET3">
            <v>0</v>
          </cell>
          <cell r="EU3">
            <v>0</v>
          </cell>
          <cell r="EW3" t="b">
            <v>0</v>
          </cell>
        </row>
        <row r="4">
          <cell r="A4">
            <v>305</v>
          </cell>
          <cell r="B4" t="str">
            <v>2540126020039</v>
          </cell>
          <cell r="C4" t="str">
            <v>vechi</v>
          </cell>
          <cell r="D4" t="str">
            <v>VESA ANGELA</v>
          </cell>
          <cell r="E4" t="str">
            <v>VESA</v>
          </cell>
          <cell r="F4" t="str">
            <v>ANGELA</v>
          </cell>
          <cell r="G4" t="str">
            <v>referent specia</v>
          </cell>
          <cell r="H4">
            <v>0</v>
          </cell>
          <cell r="I4">
            <v>2611300</v>
          </cell>
          <cell r="J4">
            <v>2611300</v>
          </cell>
          <cell r="K4">
            <v>2611300</v>
          </cell>
          <cell r="L4">
            <v>0</v>
          </cell>
          <cell r="M4">
            <v>0</v>
          </cell>
          <cell r="N4">
            <v>0</v>
          </cell>
          <cell r="O4">
            <v>0</v>
          </cell>
          <cell r="P4">
            <v>0</v>
          </cell>
          <cell r="Q4">
            <v>168</v>
          </cell>
          <cell r="R4">
            <v>168</v>
          </cell>
          <cell r="S4">
            <v>0</v>
          </cell>
          <cell r="T4">
            <v>0</v>
          </cell>
          <cell r="U4">
            <v>15</v>
          </cell>
          <cell r="V4">
            <v>466304</v>
          </cell>
          <cell r="W4">
            <v>466304</v>
          </cell>
          <cell r="X4">
            <v>0</v>
          </cell>
          <cell r="Y4">
            <v>0</v>
          </cell>
          <cell r="Z4">
            <v>25</v>
          </cell>
          <cell r="AA4">
            <v>652825</v>
          </cell>
          <cell r="AB4">
            <v>652825</v>
          </cell>
          <cell r="AC4">
            <v>0</v>
          </cell>
          <cell r="AD4">
            <v>0</v>
          </cell>
          <cell r="AE4">
            <v>0</v>
          </cell>
          <cell r="AF4">
            <v>0</v>
          </cell>
          <cell r="AG4">
            <v>0</v>
          </cell>
          <cell r="AH4">
            <v>0</v>
          </cell>
          <cell r="AI4">
            <v>0</v>
          </cell>
          <cell r="AJ4">
            <v>0</v>
          </cell>
          <cell r="AK4">
            <v>0</v>
          </cell>
          <cell r="AL4">
            <v>0</v>
          </cell>
          <cell r="AM4">
            <v>0</v>
          </cell>
          <cell r="AN4">
            <v>0</v>
          </cell>
          <cell r="AO4">
            <v>0</v>
          </cell>
          <cell r="AP4">
            <v>489619</v>
          </cell>
          <cell r="AQ4">
            <v>0</v>
          </cell>
          <cell r="AR4">
            <v>0</v>
          </cell>
          <cell r="AS4">
            <v>725361</v>
          </cell>
          <cell r="AT4">
            <v>163206</v>
          </cell>
          <cell r="AU4">
            <v>26113</v>
          </cell>
          <cell r="AV4">
            <v>4945409</v>
          </cell>
          <cell r="AW4">
            <v>346179</v>
          </cell>
          <cell r="AX4">
            <v>0</v>
          </cell>
          <cell r="AY4">
            <v>164850</v>
          </cell>
          <cell r="AZ4">
            <v>4245061</v>
          </cell>
          <cell r="BA4">
            <v>1099000</v>
          </cell>
          <cell r="BB4">
            <v>1</v>
          </cell>
          <cell r="BC4">
            <v>0</v>
          </cell>
          <cell r="BD4">
            <v>1099000</v>
          </cell>
          <cell r="BE4">
            <v>3146061</v>
          </cell>
          <cell r="BF4">
            <v>663447</v>
          </cell>
          <cell r="BG4">
            <v>3746464</v>
          </cell>
          <cell r="BH4">
            <v>1100000</v>
          </cell>
          <cell r="BI4">
            <v>0</v>
          </cell>
          <cell r="BJ4">
            <v>0</v>
          </cell>
          <cell r="BK4">
            <v>0</v>
          </cell>
          <cell r="BL4">
            <v>2620351</v>
          </cell>
          <cell r="BM4" t="b">
            <v>1</v>
          </cell>
          <cell r="BN4">
            <v>26113</v>
          </cell>
          <cell r="BO4">
            <v>0</v>
          </cell>
          <cell r="BP4">
            <v>0</v>
          </cell>
          <cell r="BQ4">
            <v>0</v>
          </cell>
          <cell r="BR4">
            <v>0</v>
          </cell>
          <cell r="BS4">
            <v>0</v>
          </cell>
          <cell r="BT4">
            <v>0</v>
          </cell>
          <cell r="BU4">
            <v>0</v>
          </cell>
          <cell r="BV4">
            <v>0</v>
          </cell>
          <cell r="BW4">
            <v>0</v>
          </cell>
          <cell r="BX4">
            <v>0</v>
          </cell>
          <cell r="BY4">
            <v>0</v>
          </cell>
          <cell r="BZ4">
            <v>0</v>
          </cell>
          <cell r="CA4">
            <v>0</v>
          </cell>
          <cell r="CB4">
            <v>0</v>
          </cell>
          <cell r="CC4">
            <v>0</v>
          </cell>
          <cell r="CE4">
            <v>0</v>
          </cell>
          <cell r="CF4">
            <v>0</v>
          </cell>
          <cell r="CG4" t="str">
            <v>IANUARIE</v>
          </cell>
          <cell r="CI4">
            <v>0</v>
          </cell>
          <cell r="CJ4" t="b">
            <v>0</v>
          </cell>
          <cell r="CK4">
            <v>0</v>
          </cell>
          <cell r="CL4">
            <v>0</v>
          </cell>
          <cell r="CM4">
            <v>0</v>
          </cell>
          <cell r="CN4">
            <v>11</v>
          </cell>
          <cell r="CO4" t="str">
            <v>N</v>
          </cell>
          <cell r="CP4" t="str">
            <v>N</v>
          </cell>
          <cell r="CQ4" t="b">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0</v>
          </cell>
          <cell r="DK4">
            <v>0</v>
          </cell>
          <cell r="DL4">
            <v>0</v>
          </cell>
          <cell r="DM4" t="b">
            <v>0</v>
          </cell>
          <cell r="DN4" t="b">
            <v>0</v>
          </cell>
          <cell r="DO4" t="b">
            <v>0</v>
          </cell>
          <cell r="DP4" t="b">
            <v>0</v>
          </cell>
          <cell r="DQ4">
            <v>0</v>
          </cell>
          <cell r="DR4">
            <v>0</v>
          </cell>
          <cell r="DS4">
            <v>0</v>
          </cell>
          <cell r="DT4">
            <v>0</v>
          </cell>
          <cell r="DU4">
            <v>0</v>
          </cell>
          <cell r="DV4">
            <v>0</v>
          </cell>
          <cell r="DW4">
            <v>0</v>
          </cell>
          <cell r="DX4">
            <v>0</v>
          </cell>
          <cell r="DY4">
            <v>0</v>
          </cell>
          <cell r="DZ4">
            <v>0</v>
          </cell>
          <cell r="EA4">
            <v>0</v>
          </cell>
          <cell r="EB4">
            <v>0</v>
          </cell>
          <cell r="EC4">
            <v>0</v>
          </cell>
          <cell r="ED4">
            <v>0</v>
          </cell>
          <cell r="EE4">
            <v>0</v>
          </cell>
          <cell r="EF4">
            <v>0</v>
          </cell>
          <cell r="EG4">
            <v>0</v>
          </cell>
          <cell r="EH4">
            <v>0</v>
          </cell>
          <cell r="EI4">
            <v>0</v>
          </cell>
          <cell r="EJ4">
            <v>0</v>
          </cell>
          <cell r="EK4">
            <v>0</v>
          </cell>
          <cell r="EL4">
            <v>0</v>
          </cell>
          <cell r="EM4">
            <v>0</v>
          </cell>
          <cell r="EN4">
            <v>0</v>
          </cell>
          <cell r="EO4">
            <v>0</v>
          </cell>
          <cell r="EP4">
            <v>0</v>
          </cell>
          <cell r="EQ4">
            <v>0</v>
          </cell>
          <cell r="ER4" t="b">
            <v>0</v>
          </cell>
          <cell r="ES4">
            <v>0</v>
          </cell>
          <cell r="ET4">
            <v>0</v>
          </cell>
          <cell r="EU4">
            <v>0</v>
          </cell>
          <cell r="EW4" t="b">
            <v>0</v>
          </cell>
        </row>
        <row r="5">
          <cell r="A5">
            <v>115</v>
          </cell>
          <cell r="B5" t="str">
            <v>2750917020028</v>
          </cell>
          <cell r="C5" t="str">
            <v>vechi</v>
          </cell>
          <cell r="D5" t="str">
            <v>IOJA MARIA-ZOE</v>
          </cell>
          <cell r="E5" t="str">
            <v>IOJA</v>
          </cell>
          <cell r="F5" t="str">
            <v>MARIA-ZOE</v>
          </cell>
          <cell r="G5" t="str">
            <v>consilier jurid</v>
          </cell>
          <cell r="H5">
            <v>0</v>
          </cell>
          <cell r="I5">
            <v>1448000</v>
          </cell>
          <cell r="J5">
            <v>1448000</v>
          </cell>
          <cell r="K5">
            <v>1448000</v>
          </cell>
          <cell r="L5">
            <v>0</v>
          </cell>
          <cell r="M5">
            <v>0</v>
          </cell>
          <cell r="N5">
            <v>0</v>
          </cell>
          <cell r="O5">
            <v>0</v>
          </cell>
          <cell r="P5">
            <v>0</v>
          </cell>
          <cell r="Q5">
            <v>168</v>
          </cell>
          <cell r="R5">
            <v>168</v>
          </cell>
          <cell r="S5">
            <v>0</v>
          </cell>
          <cell r="T5">
            <v>0</v>
          </cell>
          <cell r="U5">
            <v>0</v>
          </cell>
          <cell r="V5">
            <v>0</v>
          </cell>
          <cell r="W5">
            <v>0</v>
          </cell>
          <cell r="X5">
            <v>0</v>
          </cell>
          <cell r="Y5">
            <v>0</v>
          </cell>
          <cell r="Z5">
            <v>0</v>
          </cell>
          <cell r="AA5">
            <v>0</v>
          </cell>
          <cell r="AB5">
            <v>0</v>
          </cell>
          <cell r="AC5">
            <v>0</v>
          </cell>
          <cell r="AD5">
            <v>0</v>
          </cell>
          <cell r="AE5">
            <v>0</v>
          </cell>
          <cell r="AF5">
            <v>15</v>
          </cell>
          <cell r="AG5">
            <v>217200</v>
          </cell>
          <cell r="AH5">
            <v>217200</v>
          </cell>
          <cell r="AI5">
            <v>0</v>
          </cell>
          <cell r="AJ5">
            <v>0</v>
          </cell>
          <cell r="AK5">
            <v>0</v>
          </cell>
          <cell r="AL5">
            <v>0</v>
          </cell>
          <cell r="AM5">
            <v>0</v>
          </cell>
          <cell r="AN5">
            <v>0</v>
          </cell>
          <cell r="AO5">
            <v>0</v>
          </cell>
          <cell r="AP5">
            <v>0</v>
          </cell>
          <cell r="AQ5">
            <v>0</v>
          </cell>
          <cell r="AR5">
            <v>0</v>
          </cell>
          <cell r="AS5">
            <v>0</v>
          </cell>
          <cell r="AT5">
            <v>83260</v>
          </cell>
          <cell r="AU5">
            <v>14480</v>
          </cell>
          <cell r="AV5">
            <v>1665200</v>
          </cell>
          <cell r="AW5">
            <v>116564</v>
          </cell>
          <cell r="AX5">
            <v>0</v>
          </cell>
          <cell r="AY5">
            <v>164850</v>
          </cell>
          <cell r="AZ5">
            <v>1286046</v>
          </cell>
          <cell r="BA5">
            <v>1099000</v>
          </cell>
          <cell r="BB5">
            <v>1</v>
          </cell>
          <cell r="BC5">
            <v>0</v>
          </cell>
          <cell r="BD5">
            <v>1099000</v>
          </cell>
          <cell r="BE5">
            <v>187046</v>
          </cell>
          <cell r="BF5">
            <v>33668</v>
          </cell>
          <cell r="BG5">
            <v>1417228</v>
          </cell>
          <cell r="BH5">
            <v>600000</v>
          </cell>
          <cell r="BI5">
            <v>0</v>
          </cell>
          <cell r="BJ5">
            <v>0</v>
          </cell>
          <cell r="BK5">
            <v>0</v>
          </cell>
          <cell r="BL5">
            <v>817228</v>
          </cell>
          <cell r="BM5" t="b">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E5">
            <v>0</v>
          </cell>
          <cell r="CF5">
            <v>0</v>
          </cell>
          <cell r="CG5" t="str">
            <v>IANUARIE</v>
          </cell>
          <cell r="CI5">
            <v>0</v>
          </cell>
          <cell r="CJ5" t="b">
            <v>0</v>
          </cell>
          <cell r="CK5">
            <v>0</v>
          </cell>
          <cell r="CL5">
            <v>0</v>
          </cell>
          <cell r="CM5">
            <v>0</v>
          </cell>
          <cell r="CN5">
            <v>11</v>
          </cell>
          <cell r="CO5" t="str">
            <v>N</v>
          </cell>
          <cell r="CP5" t="str">
            <v>N</v>
          </cell>
          <cell r="CQ5" t="b">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t="b">
            <v>0</v>
          </cell>
          <cell r="DN5" t="b">
            <v>0</v>
          </cell>
          <cell r="DO5" t="b">
            <v>0</v>
          </cell>
          <cell r="DP5" t="b">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t="b">
            <v>0</v>
          </cell>
          <cell r="ES5">
            <v>0</v>
          </cell>
          <cell r="ET5">
            <v>0</v>
          </cell>
          <cell r="EU5">
            <v>0</v>
          </cell>
          <cell r="EW5" t="b">
            <v>0</v>
          </cell>
        </row>
        <row r="6">
          <cell r="A6">
            <v>204</v>
          </cell>
          <cell r="B6" t="str">
            <v>2750106020055</v>
          </cell>
          <cell r="C6" t="str">
            <v>vechi</v>
          </cell>
          <cell r="D6" t="str">
            <v>SILINCA DANIELA-ALINA</v>
          </cell>
          <cell r="E6" t="str">
            <v>SILINCA</v>
          </cell>
          <cell r="F6" t="str">
            <v>DANIELA-ALINA</v>
          </cell>
          <cell r="G6" t="str">
            <v>inspector</v>
          </cell>
          <cell r="H6">
            <v>0</v>
          </cell>
          <cell r="I6">
            <v>2200266</v>
          </cell>
          <cell r="J6">
            <v>2200266</v>
          </cell>
          <cell r="K6">
            <v>2200266</v>
          </cell>
          <cell r="L6">
            <v>0</v>
          </cell>
          <cell r="M6">
            <v>0</v>
          </cell>
          <cell r="N6">
            <v>0</v>
          </cell>
          <cell r="O6">
            <v>0</v>
          </cell>
          <cell r="P6">
            <v>0</v>
          </cell>
          <cell r="Q6">
            <v>168</v>
          </cell>
          <cell r="R6">
            <v>168</v>
          </cell>
          <cell r="S6">
            <v>0</v>
          </cell>
          <cell r="T6">
            <v>0</v>
          </cell>
          <cell r="U6">
            <v>0</v>
          </cell>
          <cell r="V6">
            <v>0</v>
          </cell>
          <cell r="W6">
            <v>0</v>
          </cell>
          <cell r="X6">
            <v>0</v>
          </cell>
          <cell r="Y6">
            <v>0</v>
          </cell>
          <cell r="Z6">
            <v>10</v>
          </cell>
          <cell r="AA6">
            <v>220027</v>
          </cell>
          <cell r="AB6">
            <v>220027</v>
          </cell>
          <cell r="AC6">
            <v>0</v>
          </cell>
          <cell r="AD6">
            <v>0</v>
          </cell>
          <cell r="AE6">
            <v>0</v>
          </cell>
          <cell r="AF6">
            <v>0</v>
          </cell>
          <cell r="AG6">
            <v>0</v>
          </cell>
          <cell r="AH6">
            <v>0</v>
          </cell>
          <cell r="AI6">
            <v>0</v>
          </cell>
          <cell r="AJ6">
            <v>0</v>
          </cell>
          <cell r="AK6">
            <v>0</v>
          </cell>
          <cell r="AL6">
            <v>0</v>
          </cell>
          <cell r="AM6">
            <v>0</v>
          </cell>
          <cell r="AN6">
            <v>0</v>
          </cell>
          <cell r="AO6">
            <v>0</v>
          </cell>
          <cell r="AP6">
            <v>472713</v>
          </cell>
          <cell r="AQ6">
            <v>0</v>
          </cell>
          <cell r="AR6">
            <v>0</v>
          </cell>
          <cell r="AS6">
            <v>0</v>
          </cell>
          <cell r="AT6">
            <v>121015</v>
          </cell>
          <cell r="AU6">
            <v>22003</v>
          </cell>
          <cell r="AV6">
            <v>2893006</v>
          </cell>
          <cell r="AW6">
            <v>202510</v>
          </cell>
          <cell r="AX6">
            <v>0</v>
          </cell>
          <cell r="AY6">
            <v>164850</v>
          </cell>
          <cell r="AZ6">
            <v>2382628</v>
          </cell>
          <cell r="BA6">
            <v>1099000</v>
          </cell>
          <cell r="BB6">
            <v>1</v>
          </cell>
          <cell r="BC6">
            <v>0</v>
          </cell>
          <cell r="BD6">
            <v>1099000</v>
          </cell>
          <cell r="BE6">
            <v>1283628</v>
          </cell>
          <cell r="BF6">
            <v>232284</v>
          </cell>
          <cell r="BG6">
            <v>2315194</v>
          </cell>
          <cell r="BH6">
            <v>900000</v>
          </cell>
          <cell r="BI6">
            <v>0</v>
          </cell>
          <cell r="BJ6">
            <v>0</v>
          </cell>
          <cell r="BK6">
            <v>0</v>
          </cell>
          <cell r="BL6">
            <v>1393191</v>
          </cell>
          <cell r="BM6" t="b">
            <v>1</v>
          </cell>
          <cell r="BN6">
            <v>22003</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E6">
            <v>0</v>
          </cell>
          <cell r="CF6">
            <v>0</v>
          </cell>
          <cell r="CG6" t="str">
            <v>IANUARIE</v>
          </cell>
          <cell r="CI6">
            <v>0</v>
          </cell>
          <cell r="CJ6" t="b">
            <v>0</v>
          </cell>
          <cell r="CK6">
            <v>0</v>
          </cell>
          <cell r="CL6">
            <v>0</v>
          </cell>
          <cell r="CM6">
            <v>0</v>
          </cell>
          <cell r="CN6">
            <v>11</v>
          </cell>
          <cell r="CO6" t="str">
            <v>N</v>
          </cell>
          <cell r="CP6" t="str">
            <v>N</v>
          </cell>
          <cell r="CQ6" t="b">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t="b">
            <v>0</v>
          </cell>
          <cell r="DN6" t="b">
            <v>0</v>
          </cell>
          <cell r="DO6" t="b">
            <v>0</v>
          </cell>
          <cell r="DP6" t="b">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t="b">
            <v>0</v>
          </cell>
          <cell r="ES6">
            <v>0</v>
          </cell>
          <cell r="ET6">
            <v>0</v>
          </cell>
          <cell r="EU6">
            <v>0</v>
          </cell>
          <cell r="EW6" t="b">
            <v>0</v>
          </cell>
        </row>
        <row r="7">
          <cell r="A7">
            <v>302</v>
          </cell>
          <cell r="B7" t="str">
            <v>1770619020027</v>
          </cell>
          <cell r="C7" t="str">
            <v>vechi</v>
          </cell>
          <cell r="D7" t="str">
            <v>FAUR BOGDAN-CIPRIAN</v>
          </cell>
          <cell r="E7" t="str">
            <v>FAUR</v>
          </cell>
          <cell r="F7" t="str">
            <v>BOGDAN-CIPRIAN</v>
          </cell>
          <cell r="G7" t="str">
            <v>inspector speci</v>
          </cell>
          <cell r="H7">
            <v>0</v>
          </cell>
          <cell r="I7">
            <v>1061000</v>
          </cell>
          <cell r="J7">
            <v>1061000</v>
          </cell>
          <cell r="K7">
            <v>1061000</v>
          </cell>
          <cell r="L7">
            <v>0</v>
          </cell>
          <cell r="M7">
            <v>0</v>
          </cell>
          <cell r="N7">
            <v>0</v>
          </cell>
          <cell r="O7">
            <v>0</v>
          </cell>
          <cell r="P7">
            <v>0</v>
          </cell>
          <cell r="Q7">
            <v>168</v>
          </cell>
          <cell r="R7">
            <v>168</v>
          </cell>
          <cell r="S7">
            <v>0</v>
          </cell>
          <cell r="T7">
            <v>0</v>
          </cell>
          <cell r="U7">
            <v>10</v>
          </cell>
          <cell r="V7">
            <v>126310</v>
          </cell>
          <cell r="W7">
            <v>126310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240383</v>
          </cell>
          <cell r="AQ7">
            <v>0</v>
          </cell>
          <cell r="AR7">
            <v>0</v>
          </cell>
          <cell r="AS7">
            <v>294722</v>
          </cell>
          <cell r="AT7">
            <v>53050</v>
          </cell>
          <cell r="AU7">
            <v>10610</v>
          </cell>
          <cell r="AV7">
            <v>1722415</v>
          </cell>
          <cell r="AW7">
            <v>120569</v>
          </cell>
          <cell r="AX7">
            <v>0</v>
          </cell>
          <cell r="AY7">
            <v>164850</v>
          </cell>
          <cell r="AZ7">
            <v>1373336</v>
          </cell>
          <cell r="BA7">
            <v>1099000</v>
          </cell>
          <cell r="BB7">
            <v>1</v>
          </cell>
          <cell r="BC7">
            <v>0</v>
          </cell>
          <cell r="BD7">
            <v>1099000</v>
          </cell>
          <cell r="BE7">
            <v>274336</v>
          </cell>
          <cell r="BF7">
            <v>49380</v>
          </cell>
          <cell r="BG7">
            <v>1488806</v>
          </cell>
          <cell r="BH7">
            <v>400000</v>
          </cell>
          <cell r="BI7">
            <v>0</v>
          </cell>
          <cell r="BJ7">
            <v>0</v>
          </cell>
          <cell r="BK7">
            <v>0</v>
          </cell>
          <cell r="BL7">
            <v>1078196</v>
          </cell>
          <cell r="BM7" t="b">
            <v>1</v>
          </cell>
          <cell r="BN7">
            <v>10610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E7">
            <v>0</v>
          </cell>
          <cell r="CF7">
            <v>0</v>
          </cell>
          <cell r="CG7" t="str">
            <v>IANUARIE</v>
          </cell>
          <cell r="CI7">
            <v>0</v>
          </cell>
          <cell r="CJ7" t="b">
            <v>0</v>
          </cell>
          <cell r="CK7">
            <v>0</v>
          </cell>
          <cell r="CL7">
            <v>0</v>
          </cell>
          <cell r="CM7">
            <v>0</v>
          </cell>
          <cell r="CN7">
            <v>11</v>
          </cell>
          <cell r="CO7" t="str">
            <v>N</v>
          </cell>
          <cell r="CP7" t="str">
            <v>N</v>
          </cell>
          <cell r="CQ7" t="b">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t="b">
            <v>0</v>
          </cell>
          <cell r="DN7" t="b">
            <v>0</v>
          </cell>
          <cell r="DO7" t="b">
            <v>0</v>
          </cell>
          <cell r="DP7" t="b">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t="b">
            <v>0</v>
          </cell>
          <cell r="ES7">
            <v>0</v>
          </cell>
          <cell r="ET7">
            <v>0</v>
          </cell>
          <cell r="EU7">
            <v>0</v>
          </cell>
          <cell r="EW7" t="b">
            <v>0</v>
          </cell>
        </row>
        <row r="8">
          <cell r="A8">
            <v>81</v>
          </cell>
          <cell r="B8" t="str">
            <v>2610409022817</v>
          </cell>
          <cell r="C8" t="str">
            <v>vechi</v>
          </cell>
          <cell r="D8" t="str">
            <v>BEJAN MARINELA</v>
          </cell>
          <cell r="E8" t="str">
            <v>BEJAN</v>
          </cell>
          <cell r="F8" t="str">
            <v>MARINELA</v>
          </cell>
          <cell r="G8" t="str">
            <v>referent</v>
          </cell>
          <cell r="H8">
            <v>0</v>
          </cell>
          <cell r="I8">
            <v>2547000</v>
          </cell>
          <cell r="J8">
            <v>2547000</v>
          </cell>
          <cell r="K8">
            <v>2547000</v>
          </cell>
          <cell r="L8">
            <v>0</v>
          </cell>
          <cell r="M8">
            <v>0</v>
          </cell>
          <cell r="N8">
            <v>0</v>
          </cell>
          <cell r="O8">
            <v>0</v>
          </cell>
          <cell r="P8">
            <v>0</v>
          </cell>
          <cell r="Q8">
            <v>168</v>
          </cell>
          <cell r="R8">
            <v>168</v>
          </cell>
          <cell r="S8">
            <v>0</v>
          </cell>
          <cell r="T8">
            <v>0</v>
          </cell>
          <cell r="U8">
            <v>16</v>
          </cell>
          <cell r="V8">
            <v>485143</v>
          </cell>
          <cell r="W8">
            <v>485143</v>
          </cell>
          <cell r="X8">
            <v>0</v>
          </cell>
          <cell r="Y8">
            <v>0</v>
          </cell>
          <cell r="Z8">
            <v>25</v>
          </cell>
          <cell r="AA8">
            <v>636750</v>
          </cell>
          <cell r="AB8">
            <v>636750</v>
          </cell>
          <cell r="AC8">
            <v>0</v>
          </cell>
          <cell r="AD8">
            <v>0</v>
          </cell>
          <cell r="AE8">
            <v>0</v>
          </cell>
          <cell r="AF8">
            <v>15</v>
          </cell>
          <cell r="AG8">
            <v>382050</v>
          </cell>
          <cell r="AH8">
            <v>382050</v>
          </cell>
          <cell r="AI8">
            <v>0</v>
          </cell>
          <cell r="AJ8">
            <v>0</v>
          </cell>
          <cell r="AK8">
            <v>0</v>
          </cell>
          <cell r="AL8">
            <v>0</v>
          </cell>
          <cell r="AM8">
            <v>0</v>
          </cell>
          <cell r="AN8">
            <v>0</v>
          </cell>
          <cell r="AO8">
            <v>0</v>
          </cell>
          <cell r="AP8">
            <v>0</v>
          </cell>
          <cell r="AQ8">
            <v>0</v>
          </cell>
          <cell r="AR8">
            <v>0</v>
          </cell>
          <cell r="AS8">
            <v>0</v>
          </cell>
          <cell r="AT8">
            <v>178290</v>
          </cell>
          <cell r="AU8">
            <v>25470</v>
          </cell>
          <cell r="AV8">
            <v>4050943</v>
          </cell>
          <cell r="AW8">
            <v>283566</v>
          </cell>
          <cell r="AX8">
            <v>0</v>
          </cell>
          <cell r="AY8">
            <v>164850</v>
          </cell>
          <cell r="AZ8">
            <v>3398767</v>
          </cell>
          <cell r="BA8">
            <v>1099000</v>
          </cell>
          <cell r="BB8">
            <v>1.35</v>
          </cell>
          <cell r="BC8">
            <v>384650</v>
          </cell>
          <cell r="BD8">
            <v>1483650</v>
          </cell>
          <cell r="BE8">
            <v>1915117</v>
          </cell>
          <cell r="BF8">
            <v>377527</v>
          </cell>
          <cell r="BG8">
            <v>3186090</v>
          </cell>
          <cell r="BH8">
            <v>1100000</v>
          </cell>
          <cell r="BI8">
            <v>0</v>
          </cell>
          <cell r="BJ8">
            <v>465000</v>
          </cell>
          <cell r="BK8">
            <v>0</v>
          </cell>
          <cell r="BL8">
            <v>1595620</v>
          </cell>
          <cell r="BM8" t="b">
            <v>1</v>
          </cell>
          <cell r="BN8">
            <v>25470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E8">
            <v>0</v>
          </cell>
          <cell r="CF8">
            <v>0</v>
          </cell>
          <cell r="CG8" t="str">
            <v>IANUARIE</v>
          </cell>
          <cell r="CI8">
            <v>0</v>
          </cell>
          <cell r="CJ8" t="b">
            <v>0</v>
          </cell>
          <cell r="CK8">
            <v>0</v>
          </cell>
          <cell r="CL8">
            <v>0</v>
          </cell>
          <cell r="CM8">
            <v>0</v>
          </cell>
          <cell r="CN8">
            <v>11</v>
          </cell>
          <cell r="CO8" t="str">
            <v>N</v>
          </cell>
          <cell r="CP8" t="str">
            <v>N</v>
          </cell>
          <cell r="CQ8" t="b">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t="b">
            <v>0</v>
          </cell>
          <cell r="DN8" t="b">
            <v>0</v>
          </cell>
          <cell r="DO8" t="b">
            <v>0</v>
          </cell>
          <cell r="DP8" t="b">
            <v>0</v>
          </cell>
          <cell r="DQ8">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t="b">
            <v>0</v>
          </cell>
          <cell r="ES8">
            <v>0</v>
          </cell>
          <cell r="ET8">
            <v>0</v>
          </cell>
          <cell r="EU8">
            <v>0</v>
          </cell>
          <cell r="EW8" t="b">
            <v>0</v>
          </cell>
        </row>
        <row r="9">
          <cell r="A9">
            <v>1</v>
          </cell>
          <cell r="B9" t="str">
            <v>1540829080065</v>
          </cell>
          <cell r="C9" t="str">
            <v>vechi</v>
          </cell>
          <cell r="D9" t="str">
            <v>POPA DOREL</v>
          </cell>
          <cell r="E9" t="str">
            <v>POPA</v>
          </cell>
          <cell r="F9" t="str">
            <v>DOREL</v>
          </cell>
          <cell r="G9" t="str">
            <v>primar</v>
          </cell>
          <cell r="H9">
            <v>0</v>
          </cell>
          <cell r="I9">
            <v>12662880</v>
          </cell>
          <cell r="J9">
            <v>12662880</v>
          </cell>
          <cell r="K9">
            <v>12662880</v>
          </cell>
          <cell r="L9">
            <v>0</v>
          </cell>
          <cell r="M9">
            <v>0</v>
          </cell>
          <cell r="N9">
            <v>0</v>
          </cell>
          <cell r="O9">
            <v>0</v>
          </cell>
          <cell r="P9">
            <v>0</v>
          </cell>
          <cell r="Q9">
            <v>168</v>
          </cell>
          <cell r="R9">
            <v>168</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633144</v>
          </cell>
          <cell r="AU9">
            <v>126629</v>
          </cell>
          <cell r="AV9">
            <v>12662880</v>
          </cell>
          <cell r="AW9">
            <v>886402</v>
          </cell>
          <cell r="AX9">
            <v>0</v>
          </cell>
          <cell r="AY9">
            <v>164850</v>
          </cell>
          <cell r="AZ9">
            <v>10851855</v>
          </cell>
          <cell r="BA9">
            <v>1099000</v>
          </cell>
          <cell r="BB9">
            <v>1</v>
          </cell>
          <cell r="BC9">
            <v>0</v>
          </cell>
          <cell r="BD9">
            <v>1099000</v>
          </cell>
          <cell r="BE9">
            <v>9752855</v>
          </cell>
          <cell r="BF9">
            <v>2976412</v>
          </cell>
          <cell r="BG9">
            <v>8040293</v>
          </cell>
          <cell r="BH9">
            <v>3600000</v>
          </cell>
          <cell r="BI9">
            <v>0</v>
          </cell>
          <cell r="BJ9">
            <v>0</v>
          </cell>
          <cell r="BK9">
            <v>0</v>
          </cell>
          <cell r="BL9">
            <v>4440293</v>
          </cell>
          <cell r="BM9" t="b">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E9">
            <v>0</v>
          </cell>
          <cell r="CF9">
            <v>0</v>
          </cell>
          <cell r="CG9" t="str">
            <v>IANUARIE</v>
          </cell>
          <cell r="CI9">
            <v>0</v>
          </cell>
          <cell r="CJ9" t="b">
            <v>0</v>
          </cell>
          <cell r="CK9">
            <v>0</v>
          </cell>
          <cell r="CL9">
            <v>0</v>
          </cell>
          <cell r="CM9">
            <v>0</v>
          </cell>
          <cell r="CN9">
            <v>11</v>
          </cell>
          <cell r="CO9" t="str">
            <v>N</v>
          </cell>
          <cell r="CP9" t="str">
            <v>N</v>
          </cell>
          <cell r="CQ9" t="b">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t="b">
            <v>0</v>
          </cell>
          <cell r="DN9" t="b">
            <v>0</v>
          </cell>
          <cell r="DO9" t="b">
            <v>0</v>
          </cell>
          <cell r="DP9" t="b">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t="b">
            <v>0</v>
          </cell>
          <cell r="ES9">
            <v>0</v>
          </cell>
          <cell r="ET9">
            <v>0</v>
          </cell>
          <cell r="EU9">
            <v>0</v>
          </cell>
          <cell r="EW9" t="b">
            <v>0</v>
          </cell>
        </row>
        <row r="10">
          <cell r="A10">
            <v>2</v>
          </cell>
          <cell r="B10" t="str">
            <v>1561001020028</v>
          </cell>
          <cell r="C10" t="str">
            <v>vechi</v>
          </cell>
          <cell r="D10" t="str">
            <v>BOGNAR LEVENTE</v>
          </cell>
          <cell r="E10" t="str">
            <v>BOGNAR</v>
          </cell>
          <cell r="F10" t="str">
            <v>LEVENTE-GRIGORIE</v>
          </cell>
          <cell r="G10" t="str">
            <v>viceprimar</v>
          </cell>
          <cell r="H10">
            <v>0</v>
          </cell>
          <cell r="I10">
            <v>10951680</v>
          </cell>
          <cell r="J10">
            <v>10951680</v>
          </cell>
          <cell r="K10">
            <v>10951680</v>
          </cell>
          <cell r="L10">
            <v>0</v>
          </cell>
          <cell r="M10">
            <v>0</v>
          </cell>
          <cell r="N10">
            <v>0</v>
          </cell>
          <cell r="O10">
            <v>0</v>
          </cell>
          <cell r="P10">
            <v>0</v>
          </cell>
          <cell r="Q10">
            <v>168</v>
          </cell>
          <cell r="R10">
            <v>168</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7301120</v>
          </cell>
          <cell r="AT10">
            <v>547584</v>
          </cell>
          <cell r="AU10">
            <v>109517</v>
          </cell>
          <cell r="AV10">
            <v>18252800</v>
          </cell>
          <cell r="AW10">
            <v>1277696</v>
          </cell>
          <cell r="AX10">
            <v>0</v>
          </cell>
          <cell r="AY10">
            <v>164850</v>
          </cell>
          <cell r="AZ10">
            <v>16153153</v>
          </cell>
          <cell r="BA10">
            <v>1099000</v>
          </cell>
          <cell r="BB10">
            <v>1.55</v>
          </cell>
          <cell r="BC10">
            <v>604450</v>
          </cell>
          <cell r="BD10">
            <v>1703450</v>
          </cell>
          <cell r="BE10">
            <v>14449703</v>
          </cell>
          <cell r="BF10">
            <v>4855151</v>
          </cell>
          <cell r="BG10">
            <v>11462852</v>
          </cell>
          <cell r="BH10">
            <v>3300000</v>
          </cell>
          <cell r="BI10">
            <v>0</v>
          </cell>
          <cell r="BJ10">
            <v>0</v>
          </cell>
          <cell r="BK10">
            <v>0</v>
          </cell>
          <cell r="BL10">
            <v>8162852</v>
          </cell>
          <cell r="BM10" t="b">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E10">
            <v>0</v>
          </cell>
          <cell r="CF10">
            <v>0</v>
          </cell>
          <cell r="CG10" t="str">
            <v>IANUARIE</v>
          </cell>
          <cell r="CI10">
            <v>0</v>
          </cell>
          <cell r="CJ10" t="b">
            <v>0</v>
          </cell>
          <cell r="CK10">
            <v>0</v>
          </cell>
          <cell r="CL10">
            <v>0</v>
          </cell>
          <cell r="CM10">
            <v>0</v>
          </cell>
          <cell r="CN10">
            <v>11</v>
          </cell>
          <cell r="CO10" t="str">
            <v>N</v>
          </cell>
          <cell r="CP10" t="str">
            <v>N</v>
          </cell>
          <cell r="CQ10" t="b">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t="b">
            <v>0</v>
          </cell>
          <cell r="DN10" t="b">
            <v>0</v>
          </cell>
          <cell r="DO10" t="b">
            <v>0</v>
          </cell>
          <cell r="DP10" t="b">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t="b">
            <v>0</v>
          </cell>
          <cell r="ES10">
            <v>0</v>
          </cell>
          <cell r="ET10">
            <v>0</v>
          </cell>
          <cell r="EU10">
            <v>0</v>
          </cell>
          <cell r="EW10" t="b">
            <v>0</v>
          </cell>
        </row>
        <row r="11">
          <cell r="A11">
            <v>3</v>
          </cell>
          <cell r="B11" t="str">
            <v>1510709020074</v>
          </cell>
          <cell r="C11" t="str">
            <v>vechi</v>
          </cell>
          <cell r="D11" t="str">
            <v>VOICU EMANOIL</v>
          </cell>
          <cell r="E11" t="str">
            <v>VOICU</v>
          </cell>
          <cell r="F11" t="str">
            <v>EMANOIL</v>
          </cell>
          <cell r="G11" t="str">
            <v>viceprimar</v>
          </cell>
          <cell r="H11">
            <v>0</v>
          </cell>
          <cell r="I11">
            <v>10951680</v>
          </cell>
          <cell r="J11">
            <v>10951680</v>
          </cell>
          <cell r="K11">
            <v>10951680</v>
          </cell>
          <cell r="L11">
            <v>0</v>
          </cell>
          <cell r="M11">
            <v>0</v>
          </cell>
          <cell r="N11">
            <v>0</v>
          </cell>
          <cell r="O11">
            <v>0</v>
          </cell>
          <cell r="P11">
            <v>0</v>
          </cell>
          <cell r="Q11">
            <v>168</v>
          </cell>
          <cell r="R11">
            <v>168</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3650560</v>
          </cell>
          <cell r="AT11">
            <v>547584</v>
          </cell>
          <cell r="AU11">
            <v>109517</v>
          </cell>
          <cell r="AV11">
            <v>14602240</v>
          </cell>
          <cell r="AW11">
            <v>1022157</v>
          </cell>
          <cell r="AX11">
            <v>0</v>
          </cell>
          <cell r="AY11">
            <v>164850</v>
          </cell>
          <cell r="AZ11">
            <v>12758132</v>
          </cell>
          <cell r="BA11">
            <v>1099000</v>
          </cell>
          <cell r="BB11">
            <v>1</v>
          </cell>
          <cell r="BC11">
            <v>0</v>
          </cell>
          <cell r="BD11">
            <v>1099000</v>
          </cell>
          <cell r="BE11">
            <v>11659132</v>
          </cell>
          <cell r="BF11">
            <v>3738923</v>
          </cell>
          <cell r="BG11">
            <v>9184059</v>
          </cell>
          <cell r="BH11">
            <v>3200000</v>
          </cell>
          <cell r="BI11">
            <v>0</v>
          </cell>
          <cell r="BJ11">
            <v>1000000</v>
          </cell>
          <cell r="BK11">
            <v>0</v>
          </cell>
          <cell r="BL11">
            <v>4984059</v>
          </cell>
          <cell r="BM11" t="b">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E11">
            <v>0</v>
          </cell>
          <cell r="CF11">
            <v>0</v>
          </cell>
          <cell r="CG11" t="str">
            <v>IANUARIE</v>
          </cell>
          <cell r="CI11">
            <v>0</v>
          </cell>
          <cell r="CJ11" t="b">
            <v>0</v>
          </cell>
          <cell r="CK11">
            <v>0</v>
          </cell>
          <cell r="CL11">
            <v>0</v>
          </cell>
          <cell r="CM11">
            <v>0</v>
          </cell>
          <cell r="CN11">
            <v>11</v>
          </cell>
          <cell r="CO11" t="str">
            <v>N</v>
          </cell>
          <cell r="CP11" t="str">
            <v>N</v>
          </cell>
          <cell r="CQ11" t="b">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t="b">
            <v>0</v>
          </cell>
          <cell r="DN11" t="b">
            <v>0</v>
          </cell>
          <cell r="DO11" t="b">
            <v>0</v>
          </cell>
          <cell r="DP11" t="b">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t="b">
            <v>0</v>
          </cell>
          <cell r="ES11">
            <v>0</v>
          </cell>
          <cell r="ET11">
            <v>0</v>
          </cell>
          <cell r="EU11">
            <v>0</v>
          </cell>
          <cell r="EW11" t="b">
            <v>0</v>
          </cell>
        </row>
        <row r="12">
          <cell r="A12">
            <v>4</v>
          </cell>
          <cell r="B12" t="str">
            <v>2560519400087</v>
          </cell>
          <cell r="C12" t="str">
            <v>vechi</v>
          </cell>
          <cell r="D12" t="str">
            <v>PAUL DOINA</v>
          </cell>
          <cell r="E12" t="str">
            <v>PAUL</v>
          </cell>
          <cell r="F12" t="str">
            <v>DOINA</v>
          </cell>
          <cell r="G12" t="str">
            <v>secretar</v>
          </cell>
          <cell r="H12">
            <v>0</v>
          </cell>
          <cell r="I12">
            <v>6100000</v>
          </cell>
          <cell r="J12">
            <v>7015000</v>
          </cell>
          <cell r="K12">
            <v>7015000</v>
          </cell>
          <cell r="L12">
            <v>0</v>
          </cell>
          <cell r="M12">
            <v>0</v>
          </cell>
          <cell r="N12">
            <v>915000</v>
          </cell>
          <cell r="O12">
            <v>15</v>
          </cell>
          <cell r="P12">
            <v>915000</v>
          </cell>
          <cell r="Q12">
            <v>168</v>
          </cell>
          <cell r="R12">
            <v>168</v>
          </cell>
          <cell r="S12">
            <v>0</v>
          </cell>
          <cell r="T12">
            <v>0</v>
          </cell>
          <cell r="U12">
            <v>0</v>
          </cell>
          <cell r="V12">
            <v>0</v>
          </cell>
          <cell r="W12">
            <v>0</v>
          </cell>
          <cell r="X12">
            <v>0</v>
          </cell>
          <cell r="Y12">
            <v>0</v>
          </cell>
          <cell r="Z12">
            <v>15</v>
          </cell>
          <cell r="AA12">
            <v>1052250</v>
          </cell>
          <cell r="AB12">
            <v>1052250</v>
          </cell>
          <cell r="AC12">
            <v>0</v>
          </cell>
          <cell r="AD12">
            <v>0</v>
          </cell>
          <cell r="AE12">
            <v>0</v>
          </cell>
          <cell r="AF12">
            <v>15</v>
          </cell>
          <cell r="AG12">
            <v>1052250</v>
          </cell>
          <cell r="AH12">
            <v>1052250</v>
          </cell>
          <cell r="AI12">
            <v>0</v>
          </cell>
          <cell r="AJ12">
            <v>0</v>
          </cell>
          <cell r="AK12">
            <v>0</v>
          </cell>
          <cell r="AL12">
            <v>0</v>
          </cell>
          <cell r="AM12">
            <v>0</v>
          </cell>
          <cell r="AN12">
            <v>0</v>
          </cell>
          <cell r="AO12">
            <v>0</v>
          </cell>
          <cell r="AP12">
            <v>0</v>
          </cell>
          <cell r="AQ12">
            <v>0</v>
          </cell>
          <cell r="AR12">
            <v>0</v>
          </cell>
          <cell r="AS12">
            <v>0</v>
          </cell>
          <cell r="AT12">
            <v>455975</v>
          </cell>
          <cell r="AU12">
            <v>70150</v>
          </cell>
          <cell r="AV12">
            <v>9119500</v>
          </cell>
          <cell r="AW12">
            <v>638365</v>
          </cell>
          <cell r="AX12">
            <v>0</v>
          </cell>
          <cell r="AY12">
            <v>164850</v>
          </cell>
          <cell r="AZ12">
            <v>7790160</v>
          </cell>
          <cell r="BA12">
            <v>1099000</v>
          </cell>
          <cell r="BB12">
            <v>1.35</v>
          </cell>
          <cell r="BC12">
            <v>384650</v>
          </cell>
          <cell r="BD12">
            <v>1483650</v>
          </cell>
          <cell r="BE12">
            <v>6306510</v>
          </cell>
          <cell r="BF12">
            <v>1631503</v>
          </cell>
          <cell r="BG12">
            <v>6323507</v>
          </cell>
          <cell r="BH12">
            <v>2800000</v>
          </cell>
          <cell r="BI12">
            <v>0</v>
          </cell>
          <cell r="BJ12">
            <v>0</v>
          </cell>
          <cell r="BK12">
            <v>0</v>
          </cell>
          <cell r="BL12">
            <v>3523507</v>
          </cell>
          <cell r="BM12" t="b">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E12">
            <v>0</v>
          </cell>
          <cell r="CF12">
            <v>0</v>
          </cell>
          <cell r="CG12" t="str">
            <v>IANUARIE</v>
          </cell>
          <cell r="CI12">
            <v>0</v>
          </cell>
          <cell r="CJ12" t="b">
            <v>0</v>
          </cell>
          <cell r="CK12">
            <v>0</v>
          </cell>
          <cell r="CL12">
            <v>0</v>
          </cell>
          <cell r="CM12">
            <v>0</v>
          </cell>
          <cell r="CN12">
            <v>11</v>
          </cell>
          <cell r="CO12" t="str">
            <v>N</v>
          </cell>
          <cell r="CP12" t="str">
            <v>N</v>
          </cell>
          <cell r="CQ12" t="b">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t="b">
            <v>0</v>
          </cell>
          <cell r="DN12" t="b">
            <v>0</v>
          </cell>
          <cell r="DO12" t="b">
            <v>0</v>
          </cell>
          <cell r="DP12" t="b">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t="b">
            <v>0</v>
          </cell>
          <cell r="ES12">
            <v>0</v>
          </cell>
          <cell r="ET12">
            <v>0</v>
          </cell>
          <cell r="EU12">
            <v>0</v>
          </cell>
          <cell r="EV12">
            <v>35474</v>
          </cell>
          <cell r="EW12" t="b">
            <v>0</v>
          </cell>
        </row>
        <row r="13">
          <cell r="A13">
            <v>77</v>
          </cell>
          <cell r="B13" t="str">
            <v>2750804020012</v>
          </cell>
          <cell r="C13" t="str">
            <v>vechi</v>
          </cell>
          <cell r="D13" t="str">
            <v>SIMINA FLORENTINA-CAMELIA</v>
          </cell>
          <cell r="E13" t="str">
            <v>SIMINA</v>
          </cell>
          <cell r="F13" t="str">
            <v>FLORENTINA-CAMELIA</v>
          </cell>
          <cell r="G13" t="str">
            <v>consilier</v>
          </cell>
          <cell r="H13">
            <v>0</v>
          </cell>
          <cell r="I13">
            <v>3905000</v>
          </cell>
          <cell r="J13">
            <v>3905000</v>
          </cell>
          <cell r="K13">
            <v>3905000</v>
          </cell>
          <cell r="L13">
            <v>0</v>
          </cell>
          <cell r="M13">
            <v>0</v>
          </cell>
          <cell r="N13">
            <v>0</v>
          </cell>
          <cell r="O13">
            <v>0</v>
          </cell>
          <cell r="P13">
            <v>0</v>
          </cell>
          <cell r="Q13">
            <v>168</v>
          </cell>
          <cell r="R13">
            <v>168</v>
          </cell>
          <cell r="S13">
            <v>0</v>
          </cell>
          <cell r="T13">
            <v>0</v>
          </cell>
          <cell r="U13">
            <v>0</v>
          </cell>
          <cell r="V13">
            <v>0</v>
          </cell>
          <cell r="W13">
            <v>0</v>
          </cell>
          <cell r="X13">
            <v>0</v>
          </cell>
          <cell r="Y13">
            <v>0</v>
          </cell>
          <cell r="Z13">
            <v>10</v>
          </cell>
          <cell r="AA13">
            <v>390500</v>
          </cell>
          <cell r="AB13">
            <v>390500</v>
          </cell>
          <cell r="AC13">
            <v>10</v>
          </cell>
          <cell r="AD13">
            <v>390500</v>
          </cell>
          <cell r="AE13">
            <v>390500</v>
          </cell>
          <cell r="AF13">
            <v>15</v>
          </cell>
          <cell r="AG13">
            <v>585750</v>
          </cell>
          <cell r="AH13">
            <v>585750</v>
          </cell>
          <cell r="AI13">
            <v>0</v>
          </cell>
          <cell r="AJ13">
            <v>0</v>
          </cell>
          <cell r="AK13">
            <v>0</v>
          </cell>
          <cell r="AL13">
            <v>0</v>
          </cell>
          <cell r="AM13">
            <v>0</v>
          </cell>
          <cell r="AN13">
            <v>0</v>
          </cell>
          <cell r="AO13">
            <v>0</v>
          </cell>
          <cell r="AP13">
            <v>0</v>
          </cell>
          <cell r="AQ13">
            <v>0</v>
          </cell>
          <cell r="AR13">
            <v>0</v>
          </cell>
          <cell r="AS13">
            <v>0</v>
          </cell>
          <cell r="AT13">
            <v>263588</v>
          </cell>
          <cell r="AU13">
            <v>39050</v>
          </cell>
          <cell r="AV13">
            <v>5271750</v>
          </cell>
          <cell r="AW13">
            <v>369022</v>
          </cell>
          <cell r="AX13">
            <v>0</v>
          </cell>
          <cell r="AY13">
            <v>164850</v>
          </cell>
          <cell r="AZ13">
            <v>4435240</v>
          </cell>
          <cell r="BA13">
            <v>1099000</v>
          </cell>
          <cell r="BB13">
            <v>1</v>
          </cell>
          <cell r="BC13">
            <v>0</v>
          </cell>
          <cell r="BD13">
            <v>1099000</v>
          </cell>
          <cell r="BE13">
            <v>3336240</v>
          </cell>
          <cell r="BF13">
            <v>716697</v>
          </cell>
          <cell r="BG13">
            <v>3883393</v>
          </cell>
          <cell r="BH13">
            <v>1700000</v>
          </cell>
          <cell r="BI13">
            <v>0</v>
          </cell>
          <cell r="BJ13">
            <v>1050000</v>
          </cell>
          <cell r="BK13">
            <v>0</v>
          </cell>
          <cell r="BL13">
            <v>1094343</v>
          </cell>
          <cell r="BM13" t="b">
            <v>1</v>
          </cell>
          <cell r="BN13">
            <v>39050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E13">
            <v>0</v>
          </cell>
          <cell r="CF13">
            <v>0</v>
          </cell>
          <cell r="CG13" t="str">
            <v>IANUARIE</v>
          </cell>
          <cell r="CH13" t="str">
            <v>IA</v>
          </cell>
          <cell r="CI13">
            <v>0</v>
          </cell>
          <cell r="CJ13" t="b">
            <v>0</v>
          </cell>
          <cell r="CK13">
            <v>0</v>
          </cell>
          <cell r="CL13">
            <v>0</v>
          </cell>
          <cell r="CM13">
            <v>0</v>
          </cell>
          <cell r="CN13">
            <v>11</v>
          </cell>
          <cell r="CO13" t="str">
            <v>N</v>
          </cell>
          <cell r="CP13" t="str">
            <v>N</v>
          </cell>
          <cell r="CQ13" t="b">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t="b">
            <v>0</v>
          </cell>
          <cell r="DN13" t="b">
            <v>0</v>
          </cell>
          <cell r="DO13" t="b">
            <v>0</v>
          </cell>
          <cell r="DP13" t="b">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t="b">
            <v>0</v>
          </cell>
          <cell r="ES13">
            <v>0</v>
          </cell>
          <cell r="ET13">
            <v>0</v>
          </cell>
          <cell r="EU13">
            <v>0</v>
          </cell>
          <cell r="EV13">
            <v>34243</v>
          </cell>
          <cell r="EW13" t="b">
            <v>0</v>
          </cell>
        </row>
        <row r="14">
          <cell r="A14">
            <v>75</v>
          </cell>
          <cell r="B14" t="str">
            <v>2631020020038</v>
          </cell>
          <cell r="C14" t="str">
            <v>vechi</v>
          </cell>
          <cell r="D14" t="str">
            <v>STEPANESCU LILIOARA</v>
          </cell>
          <cell r="E14" t="str">
            <v>STEPANESCU</v>
          </cell>
          <cell r="F14" t="str">
            <v>CONSTANTA-LILIOARA</v>
          </cell>
          <cell r="G14" t="str">
            <v>sef serviciu</v>
          </cell>
          <cell r="H14">
            <v>0</v>
          </cell>
          <cell r="I14">
            <v>3905000</v>
          </cell>
          <cell r="J14">
            <v>5837975</v>
          </cell>
          <cell r="K14">
            <v>5837975</v>
          </cell>
          <cell r="L14">
            <v>1171500</v>
          </cell>
          <cell r="M14">
            <v>1171500</v>
          </cell>
          <cell r="N14">
            <v>761475</v>
          </cell>
          <cell r="O14">
            <v>15</v>
          </cell>
          <cell r="P14">
            <v>761475</v>
          </cell>
          <cell r="Q14">
            <v>168</v>
          </cell>
          <cell r="R14">
            <v>168</v>
          </cell>
          <cell r="S14">
            <v>0</v>
          </cell>
          <cell r="T14">
            <v>0</v>
          </cell>
          <cell r="U14">
            <v>0</v>
          </cell>
          <cell r="V14">
            <v>0</v>
          </cell>
          <cell r="W14">
            <v>0</v>
          </cell>
          <cell r="X14">
            <v>0</v>
          </cell>
          <cell r="Y14">
            <v>0</v>
          </cell>
          <cell r="Z14">
            <v>20</v>
          </cell>
          <cell r="AA14">
            <v>1167595</v>
          </cell>
          <cell r="AB14">
            <v>1167595</v>
          </cell>
          <cell r="AC14">
            <v>10</v>
          </cell>
          <cell r="AD14">
            <v>583798</v>
          </cell>
          <cell r="AE14">
            <v>583798</v>
          </cell>
          <cell r="AF14">
            <v>15</v>
          </cell>
          <cell r="AG14">
            <v>875696</v>
          </cell>
          <cell r="AH14">
            <v>875696</v>
          </cell>
          <cell r="AI14">
            <v>0</v>
          </cell>
          <cell r="AJ14">
            <v>0</v>
          </cell>
          <cell r="AK14">
            <v>0</v>
          </cell>
          <cell r="AL14">
            <v>0</v>
          </cell>
          <cell r="AM14">
            <v>0</v>
          </cell>
          <cell r="AN14">
            <v>0</v>
          </cell>
          <cell r="AO14">
            <v>0</v>
          </cell>
          <cell r="AP14">
            <v>0</v>
          </cell>
          <cell r="AQ14">
            <v>0</v>
          </cell>
          <cell r="AR14">
            <v>0</v>
          </cell>
          <cell r="AS14">
            <v>1167595</v>
          </cell>
          <cell r="AT14">
            <v>423253</v>
          </cell>
          <cell r="AU14">
            <v>58380</v>
          </cell>
          <cell r="AV14">
            <v>9632659</v>
          </cell>
          <cell r="AW14">
            <v>674286</v>
          </cell>
          <cell r="AX14">
            <v>0</v>
          </cell>
          <cell r="AY14">
            <v>164850</v>
          </cell>
          <cell r="AZ14">
            <v>8311890</v>
          </cell>
          <cell r="BA14">
            <v>1099000</v>
          </cell>
          <cell r="BB14">
            <v>1</v>
          </cell>
          <cell r="BC14">
            <v>0</v>
          </cell>
          <cell r="BD14">
            <v>1099000</v>
          </cell>
          <cell r="BE14">
            <v>7212890</v>
          </cell>
          <cell r="BF14">
            <v>1960426</v>
          </cell>
          <cell r="BG14">
            <v>6516314</v>
          </cell>
          <cell r="BH14">
            <v>2200000</v>
          </cell>
          <cell r="BI14">
            <v>0</v>
          </cell>
          <cell r="BJ14">
            <v>991412</v>
          </cell>
          <cell r="BK14">
            <v>0</v>
          </cell>
          <cell r="BL14">
            <v>3285852</v>
          </cell>
          <cell r="BM14" t="b">
            <v>1</v>
          </cell>
          <cell r="BN14">
            <v>39050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t="str">
            <v>n</v>
          </cell>
          <cell r="CE14">
            <v>0</v>
          </cell>
          <cell r="CF14">
            <v>0</v>
          </cell>
          <cell r="CG14" t="str">
            <v>IANUARIE</v>
          </cell>
          <cell r="CH14" t="str">
            <v>IA</v>
          </cell>
          <cell r="CI14">
            <v>0</v>
          </cell>
          <cell r="CJ14" t="b">
            <v>0</v>
          </cell>
          <cell r="CK14">
            <v>0</v>
          </cell>
          <cell r="CL14">
            <v>0</v>
          </cell>
          <cell r="CM14">
            <v>0</v>
          </cell>
          <cell r="CN14">
            <v>11</v>
          </cell>
          <cell r="CO14" t="str">
            <v>N</v>
          </cell>
          <cell r="CP14" t="str">
            <v>N</v>
          </cell>
          <cell r="CQ14" t="b">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t="b">
            <v>0</v>
          </cell>
          <cell r="DN14" t="b">
            <v>0</v>
          </cell>
          <cell r="DO14" t="b">
            <v>0</v>
          </cell>
          <cell r="DP14" t="b">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t="b">
            <v>0</v>
          </cell>
          <cell r="ES14">
            <v>0</v>
          </cell>
          <cell r="ET14">
            <v>0</v>
          </cell>
          <cell r="EU14">
            <v>0</v>
          </cell>
          <cell r="EV14">
            <v>33305</v>
          </cell>
          <cell r="EW14" t="b">
            <v>0</v>
          </cell>
        </row>
        <row r="15">
          <cell r="A15">
            <v>78</v>
          </cell>
          <cell r="B15" t="str">
            <v>2711219020026</v>
          </cell>
          <cell r="C15" t="str">
            <v>vechi</v>
          </cell>
          <cell r="D15" t="str">
            <v>BOROICA MIRELA-LAURA</v>
          </cell>
          <cell r="E15" t="str">
            <v>BOROICA</v>
          </cell>
          <cell r="F15" t="str">
            <v>MIRELA-LAURA</v>
          </cell>
          <cell r="G15" t="str">
            <v>referent specia</v>
          </cell>
          <cell r="H15">
            <v>0</v>
          </cell>
          <cell r="I15">
            <v>2773000</v>
          </cell>
          <cell r="J15">
            <v>2773000</v>
          </cell>
          <cell r="K15">
            <v>132048</v>
          </cell>
          <cell r="L15">
            <v>0</v>
          </cell>
          <cell r="M15">
            <v>0</v>
          </cell>
          <cell r="N15">
            <v>0</v>
          </cell>
          <cell r="O15">
            <v>0</v>
          </cell>
          <cell r="P15">
            <v>0</v>
          </cell>
          <cell r="Q15">
            <v>168</v>
          </cell>
          <cell r="R15">
            <v>8</v>
          </cell>
          <cell r="S15">
            <v>0</v>
          </cell>
          <cell r="T15">
            <v>0</v>
          </cell>
          <cell r="U15">
            <v>0</v>
          </cell>
          <cell r="V15">
            <v>0</v>
          </cell>
          <cell r="W15">
            <v>0</v>
          </cell>
          <cell r="X15">
            <v>0</v>
          </cell>
          <cell r="Y15">
            <v>0</v>
          </cell>
          <cell r="Z15">
            <v>5</v>
          </cell>
          <cell r="AA15">
            <v>6602</v>
          </cell>
          <cell r="AB15">
            <v>138650</v>
          </cell>
          <cell r="AC15">
            <v>0</v>
          </cell>
          <cell r="AD15">
            <v>0</v>
          </cell>
          <cell r="AE15">
            <v>0</v>
          </cell>
          <cell r="AF15">
            <v>15</v>
          </cell>
          <cell r="AG15">
            <v>19807</v>
          </cell>
          <cell r="AH15">
            <v>415950</v>
          </cell>
          <cell r="AI15">
            <v>160</v>
          </cell>
          <cell r="AJ15">
            <v>2773000</v>
          </cell>
          <cell r="AK15">
            <v>0</v>
          </cell>
          <cell r="AL15">
            <v>0</v>
          </cell>
          <cell r="AM15">
            <v>0</v>
          </cell>
          <cell r="AN15">
            <v>0</v>
          </cell>
          <cell r="AO15">
            <v>0</v>
          </cell>
          <cell r="AP15">
            <v>0</v>
          </cell>
          <cell r="AQ15">
            <v>0</v>
          </cell>
          <cell r="AR15">
            <v>0</v>
          </cell>
          <cell r="AS15">
            <v>0</v>
          </cell>
          <cell r="AT15">
            <v>166380</v>
          </cell>
          <cell r="AU15">
            <v>27730</v>
          </cell>
          <cell r="AV15">
            <v>2931457</v>
          </cell>
          <cell r="AW15">
            <v>205202</v>
          </cell>
          <cell r="AX15">
            <v>0</v>
          </cell>
          <cell r="AY15">
            <v>164850</v>
          </cell>
          <cell r="AZ15">
            <v>2367295</v>
          </cell>
          <cell r="BA15">
            <v>1099000</v>
          </cell>
          <cell r="BB15">
            <v>1</v>
          </cell>
          <cell r="BC15">
            <v>0</v>
          </cell>
          <cell r="BD15">
            <v>1099000</v>
          </cell>
          <cell r="BE15">
            <v>1268295</v>
          </cell>
          <cell r="BF15">
            <v>228758</v>
          </cell>
          <cell r="BG15">
            <v>2303387</v>
          </cell>
          <cell r="BH15">
            <v>1000000</v>
          </cell>
          <cell r="BI15">
            <v>0</v>
          </cell>
          <cell r="BJ15">
            <v>463959</v>
          </cell>
          <cell r="BK15">
            <v>0</v>
          </cell>
          <cell r="BL15">
            <v>839428</v>
          </cell>
          <cell r="BM15" t="b">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E15">
            <v>0</v>
          </cell>
          <cell r="CF15">
            <v>0</v>
          </cell>
          <cell r="CG15" t="str">
            <v>IANUARIE</v>
          </cell>
          <cell r="CH15" t="str">
            <v>IA</v>
          </cell>
          <cell r="CI15">
            <v>0</v>
          </cell>
          <cell r="CJ15" t="b">
            <v>0</v>
          </cell>
          <cell r="CK15">
            <v>0</v>
          </cell>
          <cell r="CL15">
            <v>0</v>
          </cell>
          <cell r="CM15">
            <v>0</v>
          </cell>
          <cell r="CN15">
            <v>11</v>
          </cell>
          <cell r="CO15" t="str">
            <v>N</v>
          </cell>
          <cell r="CP15" t="str">
            <v>N</v>
          </cell>
          <cell r="CQ15" t="b">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t="b">
            <v>0</v>
          </cell>
          <cell r="DN15" t="b">
            <v>0</v>
          </cell>
          <cell r="DO15" t="b">
            <v>0</v>
          </cell>
          <cell r="DP15" t="b">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t="b">
            <v>0</v>
          </cell>
          <cell r="ES15">
            <v>0</v>
          </cell>
          <cell r="ET15">
            <v>0</v>
          </cell>
          <cell r="EU15">
            <v>0</v>
          </cell>
          <cell r="EV15">
            <v>35178</v>
          </cell>
          <cell r="EW15" t="b">
            <v>0</v>
          </cell>
        </row>
        <row r="16">
          <cell r="A16">
            <v>80</v>
          </cell>
          <cell r="B16" t="str">
            <v>2630911020037</v>
          </cell>
          <cell r="C16" t="str">
            <v>vechi</v>
          </cell>
          <cell r="D16" t="str">
            <v>STOIAN MADONA-MARIA</v>
          </cell>
          <cell r="E16" t="str">
            <v>STOIAN</v>
          </cell>
          <cell r="F16" t="str">
            <v>MADONA-MARIA</v>
          </cell>
          <cell r="G16" t="str">
            <v>inspector</v>
          </cell>
          <cell r="H16">
            <v>0</v>
          </cell>
          <cell r="I16">
            <v>2547000</v>
          </cell>
          <cell r="J16">
            <v>2547000</v>
          </cell>
          <cell r="K16">
            <v>1940571</v>
          </cell>
          <cell r="L16">
            <v>0</v>
          </cell>
          <cell r="M16">
            <v>0</v>
          </cell>
          <cell r="N16">
            <v>0</v>
          </cell>
          <cell r="O16">
            <v>0</v>
          </cell>
          <cell r="P16">
            <v>0</v>
          </cell>
          <cell r="Q16">
            <v>168</v>
          </cell>
          <cell r="R16">
            <v>128</v>
          </cell>
          <cell r="S16">
            <v>0</v>
          </cell>
          <cell r="T16">
            <v>0</v>
          </cell>
          <cell r="U16">
            <v>0</v>
          </cell>
          <cell r="V16">
            <v>0</v>
          </cell>
          <cell r="W16">
            <v>0</v>
          </cell>
          <cell r="X16">
            <v>0</v>
          </cell>
          <cell r="Y16">
            <v>0</v>
          </cell>
          <cell r="Z16">
            <v>20</v>
          </cell>
          <cell r="AA16">
            <v>388114</v>
          </cell>
          <cell r="AB16">
            <v>509400</v>
          </cell>
          <cell r="AC16">
            <v>0</v>
          </cell>
          <cell r="AD16">
            <v>0</v>
          </cell>
          <cell r="AE16">
            <v>0</v>
          </cell>
          <cell r="AF16">
            <v>15</v>
          </cell>
          <cell r="AG16">
            <v>291086</v>
          </cell>
          <cell r="AH16">
            <v>382050</v>
          </cell>
          <cell r="AI16">
            <v>40</v>
          </cell>
          <cell r="AJ16">
            <v>727714</v>
          </cell>
          <cell r="AK16">
            <v>0</v>
          </cell>
          <cell r="AL16">
            <v>0</v>
          </cell>
          <cell r="AM16">
            <v>0</v>
          </cell>
          <cell r="AN16">
            <v>0</v>
          </cell>
          <cell r="AO16">
            <v>0</v>
          </cell>
          <cell r="AP16">
            <v>0</v>
          </cell>
          <cell r="AQ16">
            <v>0</v>
          </cell>
          <cell r="AR16">
            <v>0</v>
          </cell>
          <cell r="AS16">
            <v>0</v>
          </cell>
          <cell r="AT16">
            <v>171922</v>
          </cell>
          <cell r="AU16">
            <v>25470</v>
          </cell>
          <cell r="AV16">
            <v>3347485</v>
          </cell>
          <cell r="AW16">
            <v>234324</v>
          </cell>
          <cell r="AX16">
            <v>0</v>
          </cell>
          <cell r="AY16">
            <v>164850</v>
          </cell>
          <cell r="AZ16">
            <v>2750919</v>
          </cell>
          <cell r="BA16">
            <v>1099000</v>
          </cell>
          <cell r="BB16">
            <v>1</v>
          </cell>
          <cell r="BC16">
            <v>0</v>
          </cell>
          <cell r="BD16">
            <v>1099000</v>
          </cell>
          <cell r="BE16">
            <v>1651919</v>
          </cell>
          <cell r="BF16">
            <v>316991</v>
          </cell>
          <cell r="BG16">
            <v>2598778</v>
          </cell>
          <cell r="BH16">
            <v>1200000</v>
          </cell>
          <cell r="BI16">
            <v>0</v>
          </cell>
          <cell r="BJ16">
            <v>0</v>
          </cell>
          <cell r="BK16">
            <v>0</v>
          </cell>
          <cell r="BL16">
            <v>1398778</v>
          </cell>
          <cell r="BM16" t="b">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E16">
            <v>0</v>
          </cell>
          <cell r="CF16">
            <v>0</v>
          </cell>
          <cell r="CG16" t="str">
            <v>IANUARIE</v>
          </cell>
          <cell r="CH16" t="str">
            <v>IA</v>
          </cell>
          <cell r="CI16">
            <v>0</v>
          </cell>
          <cell r="CJ16" t="b">
            <v>0</v>
          </cell>
          <cell r="CK16">
            <v>0</v>
          </cell>
          <cell r="CL16">
            <v>0</v>
          </cell>
          <cell r="CM16">
            <v>0</v>
          </cell>
          <cell r="CN16">
            <v>11</v>
          </cell>
          <cell r="CO16" t="str">
            <v>N</v>
          </cell>
          <cell r="CP16" t="str">
            <v>N</v>
          </cell>
          <cell r="CQ16" t="b">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t="b">
            <v>0</v>
          </cell>
          <cell r="DN16" t="b">
            <v>0</v>
          </cell>
          <cell r="DO16" t="b">
            <v>0</v>
          </cell>
          <cell r="DP16" t="b">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t="b">
            <v>0</v>
          </cell>
          <cell r="ES16">
            <v>0</v>
          </cell>
          <cell r="ET16">
            <v>0</v>
          </cell>
          <cell r="EU16">
            <v>0</v>
          </cell>
          <cell r="EV16">
            <v>35186</v>
          </cell>
          <cell r="EW16" t="b">
            <v>0</v>
          </cell>
        </row>
        <row r="17">
          <cell r="A17">
            <v>79</v>
          </cell>
          <cell r="B17" t="str">
            <v>2690125020033</v>
          </cell>
          <cell r="C17" t="str">
            <v>vechi</v>
          </cell>
          <cell r="D17" t="str">
            <v>POPA MONICA-CARMEN</v>
          </cell>
          <cell r="E17" t="str">
            <v>POPA</v>
          </cell>
          <cell r="F17" t="str">
            <v>MONICA-CARMEN</v>
          </cell>
          <cell r="G17" t="str">
            <v>inspector</v>
          </cell>
          <cell r="H17">
            <v>0</v>
          </cell>
          <cell r="I17">
            <v>2547000</v>
          </cell>
          <cell r="J17">
            <v>2929050</v>
          </cell>
          <cell r="K17">
            <v>2929050</v>
          </cell>
          <cell r="L17">
            <v>0</v>
          </cell>
          <cell r="M17">
            <v>0</v>
          </cell>
          <cell r="N17">
            <v>382050</v>
          </cell>
          <cell r="O17">
            <v>15</v>
          </cell>
          <cell r="P17">
            <v>382050</v>
          </cell>
          <cell r="Q17">
            <v>168</v>
          </cell>
          <cell r="R17">
            <v>168</v>
          </cell>
          <cell r="S17">
            <v>0</v>
          </cell>
          <cell r="T17">
            <v>0</v>
          </cell>
          <cell r="U17">
            <v>0</v>
          </cell>
          <cell r="V17">
            <v>0</v>
          </cell>
          <cell r="W17">
            <v>0</v>
          </cell>
          <cell r="X17">
            <v>0</v>
          </cell>
          <cell r="Y17">
            <v>0</v>
          </cell>
          <cell r="Z17">
            <v>15</v>
          </cell>
          <cell r="AA17">
            <v>439358</v>
          </cell>
          <cell r="AB17">
            <v>439358</v>
          </cell>
          <cell r="AC17">
            <v>0</v>
          </cell>
          <cell r="AD17">
            <v>0</v>
          </cell>
          <cell r="AE17">
            <v>0</v>
          </cell>
          <cell r="AF17">
            <v>15</v>
          </cell>
          <cell r="AG17">
            <v>439358</v>
          </cell>
          <cell r="AH17">
            <v>439358</v>
          </cell>
          <cell r="AI17">
            <v>0</v>
          </cell>
          <cell r="AJ17">
            <v>0</v>
          </cell>
          <cell r="AK17">
            <v>0</v>
          </cell>
          <cell r="AL17">
            <v>0</v>
          </cell>
          <cell r="AM17">
            <v>0</v>
          </cell>
          <cell r="AN17">
            <v>0</v>
          </cell>
          <cell r="AO17">
            <v>0</v>
          </cell>
          <cell r="AP17">
            <v>0</v>
          </cell>
          <cell r="AQ17">
            <v>0</v>
          </cell>
          <cell r="AR17">
            <v>0</v>
          </cell>
          <cell r="AS17">
            <v>0</v>
          </cell>
          <cell r="AT17">
            <v>190388</v>
          </cell>
          <cell r="AU17">
            <v>29290</v>
          </cell>
          <cell r="AV17">
            <v>3807766</v>
          </cell>
          <cell r="AW17">
            <v>266544</v>
          </cell>
          <cell r="AX17">
            <v>0</v>
          </cell>
          <cell r="AY17">
            <v>164850</v>
          </cell>
          <cell r="AZ17">
            <v>3156694</v>
          </cell>
          <cell r="BA17">
            <v>1099000</v>
          </cell>
          <cell r="BB17">
            <v>1.7</v>
          </cell>
          <cell r="BC17">
            <v>769300</v>
          </cell>
          <cell r="BD17">
            <v>1868300</v>
          </cell>
          <cell r="BE17">
            <v>1288394</v>
          </cell>
          <cell r="BF17">
            <v>233381</v>
          </cell>
          <cell r="BG17">
            <v>3088163</v>
          </cell>
          <cell r="BH17">
            <v>1000000</v>
          </cell>
          <cell r="BI17">
            <v>0</v>
          </cell>
          <cell r="BJ17">
            <v>775000</v>
          </cell>
          <cell r="BK17">
            <v>0</v>
          </cell>
          <cell r="BL17">
            <v>1287693</v>
          </cell>
          <cell r="BM17" t="b">
            <v>1</v>
          </cell>
          <cell r="BN17">
            <v>25470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E17">
            <v>0</v>
          </cell>
          <cell r="CF17">
            <v>0</v>
          </cell>
          <cell r="CG17" t="str">
            <v>IANUARIE</v>
          </cell>
          <cell r="CH17" t="str">
            <v>IA</v>
          </cell>
          <cell r="CI17">
            <v>0</v>
          </cell>
          <cell r="CJ17" t="b">
            <v>0</v>
          </cell>
          <cell r="CK17">
            <v>0</v>
          </cell>
          <cell r="CL17">
            <v>0</v>
          </cell>
          <cell r="CM17">
            <v>0</v>
          </cell>
          <cell r="CN17">
            <v>11</v>
          </cell>
          <cell r="CO17" t="str">
            <v>N</v>
          </cell>
          <cell r="CP17" t="str">
            <v>N</v>
          </cell>
          <cell r="CQ17" t="b">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t="b">
            <v>0</v>
          </cell>
          <cell r="DN17" t="b">
            <v>0</v>
          </cell>
          <cell r="DO17" t="b">
            <v>0</v>
          </cell>
          <cell r="DP17" t="b">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t="b">
            <v>0</v>
          </cell>
          <cell r="ES17">
            <v>0</v>
          </cell>
          <cell r="ET17">
            <v>0</v>
          </cell>
          <cell r="EU17">
            <v>0</v>
          </cell>
          <cell r="EV17">
            <v>35373</v>
          </cell>
          <cell r="EW17" t="b">
            <v>0</v>
          </cell>
        </row>
        <row r="18">
          <cell r="A18">
            <v>76</v>
          </cell>
          <cell r="B18" t="str">
            <v>2720810020098</v>
          </cell>
          <cell r="C18" t="str">
            <v>vechi</v>
          </cell>
          <cell r="D18" t="str">
            <v>CZIBRIK MONICA-MARIA</v>
          </cell>
          <cell r="E18" t="str">
            <v>CZIBRIK</v>
          </cell>
          <cell r="F18" t="str">
            <v>MONICA-MARIA</v>
          </cell>
          <cell r="G18" t="str">
            <v>consilier</v>
          </cell>
          <cell r="H18">
            <v>0</v>
          </cell>
          <cell r="I18">
            <v>3905000</v>
          </cell>
          <cell r="J18">
            <v>4490750</v>
          </cell>
          <cell r="K18">
            <v>4490750</v>
          </cell>
          <cell r="L18">
            <v>0</v>
          </cell>
          <cell r="M18">
            <v>0</v>
          </cell>
          <cell r="N18">
            <v>585750</v>
          </cell>
          <cell r="O18">
            <v>15</v>
          </cell>
          <cell r="P18">
            <v>585750</v>
          </cell>
          <cell r="Q18">
            <v>168</v>
          </cell>
          <cell r="R18">
            <v>168</v>
          </cell>
          <cell r="S18">
            <v>0</v>
          </cell>
          <cell r="T18">
            <v>0</v>
          </cell>
          <cell r="U18">
            <v>0</v>
          </cell>
          <cell r="V18">
            <v>0</v>
          </cell>
          <cell r="W18">
            <v>0</v>
          </cell>
          <cell r="X18">
            <v>0</v>
          </cell>
          <cell r="Y18">
            <v>0</v>
          </cell>
          <cell r="Z18">
            <v>10</v>
          </cell>
          <cell r="AA18">
            <v>449075</v>
          </cell>
          <cell r="AB18">
            <v>449075</v>
          </cell>
          <cell r="AC18">
            <v>10</v>
          </cell>
          <cell r="AD18">
            <v>449075</v>
          </cell>
          <cell r="AE18">
            <v>449075</v>
          </cell>
          <cell r="AF18">
            <v>15</v>
          </cell>
          <cell r="AG18">
            <v>673612</v>
          </cell>
          <cell r="AH18">
            <v>673612</v>
          </cell>
          <cell r="AI18">
            <v>0</v>
          </cell>
          <cell r="AJ18">
            <v>0</v>
          </cell>
          <cell r="AK18">
            <v>0</v>
          </cell>
          <cell r="AL18">
            <v>0</v>
          </cell>
          <cell r="AM18">
            <v>0</v>
          </cell>
          <cell r="AN18">
            <v>0</v>
          </cell>
          <cell r="AO18">
            <v>0</v>
          </cell>
          <cell r="AP18">
            <v>0</v>
          </cell>
          <cell r="AQ18">
            <v>0</v>
          </cell>
          <cell r="AR18">
            <v>0</v>
          </cell>
          <cell r="AS18">
            <v>0</v>
          </cell>
          <cell r="AT18">
            <v>303126</v>
          </cell>
          <cell r="AU18">
            <v>44908</v>
          </cell>
          <cell r="AV18">
            <v>6062512</v>
          </cell>
          <cell r="AW18">
            <v>424376</v>
          </cell>
          <cell r="AX18">
            <v>0</v>
          </cell>
          <cell r="AY18">
            <v>164850</v>
          </cell>
          <cell r="AZ18">
            <v>5125252</v>
          </cell>
          <cell r="BA18">
            <v>1099000</v>
          </cell>
          <cell r="BB18">
            <v>1</v>
          </cell>
          <cell r="BC18">
            <v>0</v>
          </cell>
          <cell r="BD18">
            <v>1099000</v>
          </cell>
          <cell r="BE18">
            <v>4026252</v>
          </cell>
          <cell r="BF18">
            <v>909901</v>
          </cell>
          <cell r="BG18">
            <v>4380201</v>
          </cell>
          <cell r="BH18">
            <v>1700000</v>
          </cell>
          <cell r="BI18">
            <v>0</v>
          </cell>
          <cell r="BJ18">
            <v>650945</v>
          </cell>
          <cell r="BK18">
            <v>0</v>
          </cell>
          <cell r="BL18">
            <v>1990206</v>
          </cell>
          <cell r="BM18" t="b">
            <v>1</v>
          </cell>
          <cell r="BN18">
            <v>39050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E18">
            <v>0</v>
          </cell>
          <cell r="CF18">
            <v>0</v>
          </cell>
          <cell r="CG18" t="str">
            <v>IANUARIE</v>
          </cell>
          <cell r="CH18" t="str">
            <v>IA</v>
          </cell>
          <cell r="CI18">
            <v>0</v>
          </cell>
          <cell r="CJ18" t="b">
            <v>0</v>
          </cell>
          <cell r="CK18">
            <v>0</v>
          </cell>
          <cell r="CL18">
            <v>0</v>
          </cell>
          <cell r="CM18">
            <v>0</v>
          </cell>
          <cell r="CN18">
            <v>11</v>
          </cell>
          <cell r="CO18" t="str">
            <v>N</v>
          </cell>
          <cell r="CP18" t="str">
            <v>N</v>
          </cell>
          <cell r="CQ18" t="b">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t="b">
            <v>0</v>
          </cell>
          <cell r="DN18" t="b">
            <v>0</v>
          </cell>
          <cell r="DO18" t="b">
            <v>0</v>
          </cell>
          <cell r="DP18" t="b">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t="b">
            <v>0</v>
          </cell>
          <cell r="ES18">
            <v>0</v>
          </cell>
          <cell r="ET18">
            <v>0</v>
          </cell>
          <cell r="EU18">
            <v>0</v>
          </cell>
          <cell r="EV18">
            <v>34876</v>
          </cell>
          <cell r="EW18" t="b">
            <v>0</v>
          </cell>
        </row>
        <row r="19">
          <cell r="A19">
            <v>82</v>
          </cell>
          <cell r="B19" t="str">
            <v>1671224290901</v>
          </cell>
          <cell r="C19" t="str">
            <v>vechi</v>
          </cell>
          <cell r="D19" t="str">
            <v>TOMOS CRISTIAN-MIHAI</v>
          </cell>
          <cell r="E19" t="str">
            <v>TOMOS</v>
          </cell>
          <cell r="F19" t="str">
            <v>CRISTIAN-MIHAI</v>
          </cell>
          <cell r="G19" t="str">
            <v>sef serviciu</v>
          </cell>
          <cell r="H19">
            <v>0</v>
          </cell>
          <cell r="I19">
            <v>3905000</v>
          </cell>
          <cell r="J19">
            <v>5056975</v>
          </cell>
          <cell r="K19">
            <v>5056975</v>
          </cell>
          <cell r="L19">
            <v>1151975</v>
          </cell>
          <cell r="M19">
            <v>1151975</v>
          </cell>
          <cell r="N19">
            <v>0</v>
          </cell>
          <cell r="O19">
            <v>0</v>
          </cell>
          <cell r="P19">
            <v>0</v>
          </cell>
          <cell r="Q19">
            <v>168</v>
          </cell>
          <cell r="R19">
            <v>168</v>
          </cell>
          <cell r="S19">
            <v>0</v>
          </cell>
          <cell r="T19">
            <v>0</v>
          </cell>
          <cell r="U19">
            <v>0</v>
          </cell>
          <cell r="V19">
            <v>0</v>
          </cell>
          <cell r="W19">
            <v>0</v>
          </cell>
          <cell r="X19">
            <v>0</v>
          </cell>
          <cell r="Y19">
            <v>0</v>
          </cell>
          <cell r="Z19">
            <v>15</v>
          </cell>
          <cell r="AA19">
            <v>758546</v>
          </cell>
          <cell r="AB19">
            <v>758546</v>
          </cell>
          <cell r="AC19">
            <v>10</v>
          </cell>
          <cell r="AD19">
            <v>505698</v>
          </cell>
          <cell r="AE19">
            <v>505698</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316061</v>
          </cell>
          <cell r="AU19">
            <v>50570</v>
          </cell>
          <cell r="AV19">
            <v>6321219</v>
          </cell>
          <cell r="AW19">
            <v>442485</v>
          </cell>
          <cell r="AX19">
            <v>0</v>
          </cell>
          <cell r="AY19">
            <v>164850</v>
          </cell>
          <cell r="AZ19">
            <v>5347253</v>
          </cell>
          <cell r="BA19">
            <v>1099000</v>
          </cell>
          <cell r="BB19">
            <v>1.35</v>
          </cell>
          <cell r="BC19">
            <v>384650</v>
          </cell>
          <cell r="BD19">
            <v>1483650</v>
          </cell>
          <cell r="BE19">
            <v>3863603</v>
          </cell>
          <cell r="BF19">
            <v>864359</v>
          </cell>
          <cell r="BG19">
            <v>4647744</v>
          </cell>
          <cell r="BH19">
            <v>1500000</v>
          </cell>
          <cell r="BI19">
            <v>0</v>
          </cell>
          <cell r="BJ19">
            <v>1232314</v>
          </cell>
          <cell r="BK19">
            <v>0</v>
          </cell>
          <cell r="BL19">
            <v>1876380</v>
          </cell>
          <cell r="BM19" t="b">
            <v>1</v>
          </cell>
          <cell r="BN19">
            <v>39050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E19">
            <v>0</v>
          </cell>
          <cell r="CF19">
            <v>0</v>
          </cell>
          <cell r="CG19" t="str">
            <v>IANUARIE</v>
          </cell>
          <cell r="CH19" t="str">
            <v>I</v>
          </cell>
          <cell r="CI19">
            <v>0</v>
          </cell>
          <cell r="CJ19" t="b">
            <v>0</v>
          </cell>
          <cell r="CK19">
            <v>0</v>
          </cell>
          <cell r="CL19">
            <v>0</v>
          </cell>
          <cell r="CM19">
            <v>0</v>
          </cell>
          <cell r="CN19">
            <v>11</v>
          </cell>
          <cell r="CO19" t="str">
            <v>N</v>
          </cell>
          <cell r="CP19" t="str">
            <v>N</v>
          </cell>
          <cell r="CQ19" t="b">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t="b">
            <v>0</v>
          </cell>
          <cell r="DN19" t="b">
            <v>0</v>
          </cell>
          <cell r="DO19" t="b">
            <v>0</v>
          </cell>
          <cell r="DP19" t="b">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t="b">
            <v>0</v>
          </cell>
          <cell r="ES19">
            <v>0</v>
          </cell>
          <cell r="ET19">
            <v>136</v>
          </cell>
          <cell r="EU19">
            <v>0</v>
          </cell>
          <cell r="EV19">
            <v>34218</v>
          </cell>
          <cell r="EW19" t="b">
            <v>0</v>
          </cell>
        </row>
        <row r="20">
          <cell r="A20">
            <v>87</v>
          </cell>
          <cell r="B20" t="str">
            <v>2691012020010</v>
          </cell>
          <cell r="C20" t="str">
            <v>vechi</v>
          </cell>
          <cell r="D20" t="str">
            <v>KOVACS ELISABETA</v>
          </cell>
          <cell r="E20" t="str">
            <v>KOVACS</v>
          </cell>
          <cell r="F20" t="str">
            <v>ELISABETA</v>
          </cell>
          <cell r="G20" t="str">
            <v>referent specia</v>
          </cell>
          <cell r="H20">
            <v>0</v>
          </cell>
          <cell r="I20">
            <v>2773000</v>
          </cell>
          <cell r="J20">
            <v>2773000</v>
          </cell>
          <cell r="K20">
            <v>2773000</v>
          </cell>
          <cell r="L20">
            <v>0</v>
          </cell>
          <cell r="M20">
            <v>0</v>
          </cell>
          <cell r="N20">
            <v>0</v>
          </cell>
          <cell r="O20">
            <v>0</v>
          </cell>
          <cell r="P20">
            <v>0</v>
          </cell>
          <cell r="Q20">
            <v>168</v>
          </cell>
          <cell r="R20">
            <v>168</v>
          </cell>
          <cell r="S20">
            <v>0</v>
          </cell>
          <cell r="T20">
            <v>0</v>
          </cell>
          <cell r="U20">
            <v>0</v>
          </cell>
          <cell r="V20">
            <v>0</v>
          </cell>
          <cell r="W20">
            <v>0</v>
          </cell>
          <cell r="X20">
            <v>0</v>
          </cell>
          <cell r="Y20">
            <v>0</v>
          </cell>
          <cell r="Z20">
            <v>10</v>
          </cell>
          <cell r="AA20">
            <v>277300</v>
          </cell>
          <cell r="AB20">
            <v>277300</v>
          </cell>
          <cell r="AC20">
            <v>0</v>
          </cell>
          <cell r="AD20">
            <v>0</v>
          </cell>
          <cell r="AE20">
            <v>0</v>
          </cell>
          <cell r="AF20">
            <v>15</v>
          </cell>
          <cell r="AG20">
            <v>415950</v>
          </cell>
          <cell r="AH20">
            <v>415950</v>
          </cell>
          <cell r="AI20">
            <v>0</v>
          </cell>
          <cell r="AJ20">
            <v>0</v>
          </cell>
          <cell r="AK20">
            <v>0</v>
          </cell>
          <cell r="AL20">
            <v>0</v>
          </cell>
          <cell r="AM20">
            <v>0</v>
          </cell>
          <cell r="AN20">
            <v>0</v>
          </cell>
          <cell r="AO20">
            <v>0</v>
          </cell>
          <cell r="AP20">
            <v>0</v>
          </cell>
          <cell r="AQ20">
            <v>0</v>
          </cell>
          <cell r="AR20">
            <v>0</v>
          </cell>
          <cell r="AS20">
            <v>0</v>
          </cell>
          <cell r="AT20">
            <v>173312</v>
          </cell>
          <cell r="AU20">
            <v>27730</v>
          </cell>
          <cell r="AV20">
            <v>3466250</v>
          </cell>
          <cell r="AW20">
            <v>242638</v>
          </cell>
          <cell r="AX20">
            <v>0</v>
          </cell>
          <cell r="AY20">
            <v>164850</v>
          </cell>
          <cell r="AZ20">
            <v>2857720</v>
          </cell>
          <cell r="BA20">
            <v>1099000</v>
          </cell>
          <cell r="BB20">
            <v>1</v>
          </cell>
          <cell r="BC20">
            <v>0</v>
          </cell>
          <cell r="BD20">
            <v>1099000</v>
          </cell>
          <cell r="BE20">
            <v>1758720</v>
          </cell>
          <cell r="BF20">
            <v>341556</v>
          </cell>
          <cell r="BG20">
            <v>2681014</v>
          </cell>
          <cell r="BH20">
            <v>1000000</v>
          </cell>
          <cell r="BI20">
            <v>0</v>
          </cell>
          <cell r="BJ20">
            <v>350000</v>
          </cell>
          <cell r="BK20">
            <v>0</v>
          </cell>
          <cell r="BL20">
            <v>1303284</v>
          </cell>
          <cell r="BM20" t="b">
            <v>1</v>
          </cell>
          <cell r="BN20">
            <v>27730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E20">
            <v>0</v>
          </cell>
          <cell r="CF20">
            <v>0</v>
          </cell>
          <cell r="CG20" t="str">
            <v>IANUARIE</v>
          </cell>
          <cell r="CH20" t="str">
            <v>IA</v>
          </cell>
          <cell r="CI20">
            <v>0</v>
          </cell>
          <cell r="CJ20" t="b">
            <v>0</v>
          </cell>
          <cell r="CK20">
            <v>0</v>
          </cell>
          <cell r="CL20">
            <v>0</v>
          </cell>
          <cell r="CM20">
            <v>0</v>
          </cell>
          <cell r="CN20">
            <v>11</v>
          </cell>
          <cell r="CO20" t="str">
            <v>N</v>
          </cell>
          <cell r="CP20" t="str">
            <v>N</v>
          </cell>
          <cell r="CQ20" t="b">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t="b">
            <v>0</v>
          </cell>
          <cell r="DN20" t="b">
            <v>0</v>
          </cell>
          <cell r="DO20" t="b">
            <v>0</v>
          </cell>
          <cell r="DP20" t="b">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t="b">
            <v>0</v>
          </cell>
          <cell r="ES20">
            <v>0</v>
          </cell>
          <cell r="ET20">
            <v>0</v>
          </cell>
          <cell r="EU20">
            <v>0</v>
          </cell>
          <cell r="EV20">
            <v>35361</v>
          </cell>
          <cell r="EW20" t="b">
            <v>0</v>
          </cell>
        </row>
        <row r="21">
          <cell r="A21">
            <v>83</v>
          </cell>
          <cell r="B21" t="str">
            <v>1740528022801</v>
          </cell>
          <cell r="C21" t="str">
            <v>vechi</v>
          </cell>
          <cell r="D21" t="str">
            <v>COCIUBA NICOLAE-VIOREL</v>
          </cell>
          <cell r="E21" t="str">
            <v>COCIUBA</v>
          </cell>
          <cell r="F21" t="str">
            <v>NICOLAE-VIOREL</v>
          </cell>
          <cell r="G21" t="str">
            <v>consilier</v>
          </cell>
          <cell r="H21">
            <v>0</v>
          </cell>
          <cell r="I21">
            <v>3384900</v>
          </cell>
          <cell r="J21">
            <v>3384900</v>
          </cell>
          <cell r="K21">
            <v>3384900</v>
          </cell>
          <cell r="L21">
            <v>0</v>
          </cell>
          <cell r="M21">
            <v>0</v>
          </cell>
          <cell r="N21">
            <v>0</v>
          </cell>
          <cell r="O21">
            <v>0</v>
          </cell>
          <cell r="P21">
            <v>0</v>
          </cell>
          <cell r="Q21">
            <v>168</v>
          </cell>
          <cell r="R21">
            <v>168</v>
          </cell>
          <cell r="S21">
            <v>0</v>
          </cell>
          <cell r="T21">
            <v>0</v>
          </cell>
          <cell r="U21">
            <v>0</v>
          </cell>
          <cell r="V21">
            <v>0</v>
          </cell>
          <cell r="W21">
            <v>0</v>
          </cell>
          <cell r="X21">
            <v>0</v>
          </cell>
          <cell r="Y21">
            <v>0</v>
          </cell>
          <cell r="Z21">
            <v>0</v>
          </cell>
          <cell r="AA21">
            <v>0</v>
          </cell>
          <cell r="AB21">
            <v>0</v>
          </cell>
          <cell r="AC21">
            <v>0</v>
          </cell>
          <cell r="AD21">
            <v>0</v>
          </cell>
          <cell r="AE21">
            <v>0</v>
          </cell>
          <cell r="AF21">
            <v>15</v>
          </cell>
          <cell r="AG21">
            <v>507735</v>
          </cell>
          <cell r="AH21">
            <v>507735</v>
          </cell>
          <cell r="AI21">
            <v>0</v>
          </cell>
          <cell r="AJ21">
            <v>0</v>
          </cell>
          <cell r="AK21">
            <v>0</v>
          </cell>
          <cell r="AL21">
            <v>0</v>
          </cell>
          <cell r="AM21">
            <v>0</v>
          </cell>
          <cell r="AN21">
            <v>0</v>
          </cell>
          <cell r="AO21">
            <v>0</v>
          </cell>
          <cell r="AP21">
            <v>0</v>
          </cell>
          <cell r="AQ21">
            <v>0</v>
          </cell>
          <cell r="AR21">
            <v>0</v>
          </cell>
          <cell r="AS21">
            <v>0</v>
          </cell>
          <cell r="AT21">
            <v>194632</v>
          </cell>
          <cell r="AU21">
            <v>33849</v>
          </cell>
          <cell r="AV21">
            <v>3892635</v>
          </cell>
          <cell r="AW21">
            <v>272484</v>
          </cell>
          <cell r="AX21">
            <v>0</v>
          </cell>
          <cell r="AY21">
            <v>164850</v>
          </cell>
          <cell r="AZ21">
            <v>3226820</v>
          </cell>
          <cell r="BA21">
            <v>1099000</v>
          </cell>
          <cell r="BB21">
            <v>1</v>
          </cell>
          <cell r="BC21">
            <v>0</v>
          </cell>
          <cell r="BD21">
            <v>1099000</v>
          </cell>
          <cell r="BE21">
            <v>2127820</v>
          </cell>
          <cell r="BF21">
            <v>426449</v>
          </cell>
          <cell r="BG21">
            <v>2965221</v>
          </cell>
          <cell r="BH21">
            <v>1300000</v>
          </cell>
          <cell r="BI21">
            <v>0</v>
          </cell>
          <cell r="BJ21">
            <v>0</v>
          </cell>
          <cell r="BK21">
            <v>0</v>
          </cell>
          <cell r="BL21">
            <v>1631372</v>
          </cell>
          <cell r="BM21" t="b">
            <v>1</v>
          </cell>
          <cell r="BN21">
            <v>33849</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E21">
            <v>0</v>
          </cell>
          <cell r="CF21">
            <v>0</v>
          </cell>
          <cell r="CG21" t="str">
            <v>IANUARIE</v>
          </cell>
          <cell r="CH21" t="str">
            <v>I</v>
          </cell>
          <cell r="CI21">
            <v>0</v>
          </cell>
          <cell r="CJ21" t="b">
            <v>0</v>
          </cell>
          <cell r="CK21">
            <v>0</v>
          </cell>
          <cell r="CL21">
            <v>0</v>
          </cell>
          <cell r="CM21">
            <v>0</v>
          </cell>
          <cell r="CN21">
            <v>11</v>
          </cell>
          <cell r="CO21" t="str">
            <v>N</v>
          </cell>
          <cell r="CP21" t="str">
            <v>N</v>
          </cell>
          <cell r="CQ21" t="b">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t="b">
            <v>0</v>
          </cell>
          <cell r="DN21" t="b">
            <v>0</v>
          </cell>
          <cell r="DO21" t="b">
            <v>0</v>
          </cell>
          <cell r="DP21" t="b">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t="b">
            <v>0</v>
          </cell>
          <cell r="ES21">
            <v>0</v>
          </cell>
          <cell r="ET21">
            <v>0</v>
          </cell>
          <cell r="EU21">
            <v>0</v>
          </cell>
          <cell r="EW21" t="b">
            <v>0</v>
          </cell>
        </row>
        <row r="22">
          <cell r="A22">
            <v>85</v>
          </cell>
          <cell r="B22" t="str">
            <v>2730428020013</v>
          </cell>
          <cell r="C22" t="str">
            <v>vechi</v>
          </cell>
          <cell r="D22" t="str">
            <v>SABAU MARIA-DANIELA</v>
          </cell>
          <cell r="E22" t="str">
            <v>SABAU</v>
          </cell>
          <cell r="F22" t="str">
            <v>MARIA-DANIELA</v>
          </cell>
          <cell r="G22" t="str">
            <v>consilier</v>
          </cell>
          <cell r="H22">
            <v>0</v>
          </cell>
          <cell r="I22">
            <v>3384900</v>
          </cell>
          <cell r="J22">
            <v>3384900</v>
          </cell>
          <cell r="K22">
            <v>3384900</v>
          </cell>
          <cell r="L22">
            <v>0</v>
          </cell>
          <cell r="M22">
            <v>0</v>
          </cell>
          <cell r="N22">
            <v>0</v>
          </cell>
          <cell r="O22">
            <v>0</v>
          </cell>
          <cell r="P22">
            <v>0</v>
          </cell>
          <cell r="Q22">
            <v>168</v>
          </cell>
          <cell r="R22">
            <v>168</v>
          </cell>
          <cell r="S22">
            <v>0</v>
          </cell>
          <cell r="T22">
            <v>0</v>
          </cell>
          <cell r="U22">
            <v>0</v>
          </cell>
          <cell r="V22">
            <v>0</v>
          </cell>
          <cell r="W22">
            <v>0</v>
          </cell>
          <cell r="X22">
            <v>0</v>
          </cell>
          <cell r="Y22">
            <v>0</v>
          </cell>
          <cell r="Z22">
            <v>5</v>
          </cell>
          <cell r="AA22">
            <v>169245</v>
          </cell>
          <cell r="AB22">
            <v>169245</v>
          </cell>
          <cell r="AC22">
            <v>0</v>
          </cell>
          <cell r="AD22">
            <v>0</v>
          </cell>
          <cell r="AE22">
            <v>0</v>
          </cell>
          <cell r="AF22">
            <v>15</v>
          </cell>
          <cell r="AG22">
            <v>507735</v>
          </cell>
          <cell r="AH22">
            <v>507735</v>
          </cell>
          <cell r="AI22">
            <v>0</v>
          </cell>
          <cell r="AJ22">
            <v>0</v>
          </cell>
          <cell r="AK22">
            <v>0</v>
          </cell>
          <cell r="AL22">
            <v>0</v>
          </cell>
          <cell r="AM22">
            <v>0</v>
          </cell>
          <cell r="AN22">
            <v>0</v>
          </cell>
          <cell r="AO22">
            <v>0</v>
          </cell>
          <cell r="AP22">
            <v>0</v>
          </cell>
          <cell r="AQ22">
            <v>0</v>
          </cell>
          <cell r="AR22">
            <v>0</v>
          </cell>
          <cell r="AS22">
            <v>0</v>
          </cell>
          <cell r="AT22">
            <v>203094</v>
          </cell>
          <cell r="AU22">
            <v>33849</v>
          </cell>
          <cell r="AV22">
            <v>4061880</v>
          </cell>
          <cell r="AW22">
            <v>284332</v>
          </cell>
          <cell r="AX22">
            <v>0</v>
          </cell>
          <cell r="AY22">
            <v>164850</v>
          </cell>
          <cell r="AZ22">
            <v>3375755</v>
          </cell>
          <cell r="BA22">
            <v>1099000</v>
          </cell>
          <cell r="BB22">
            <v>1</v>
          </cell>
          <cell r="BC22">
            <v>0</v>
          </cell>
          <cell r="BD22">
            <v>1099000</v>
          </cell>
          <cell r="BE22">
            <v>2276755</v>
          </cell>
          <cell r="BF22">
            <v>460704</v>
          </cell>
          <cell r="BG22">
            <v>3079901</v>
          </cell>
          <cell r="BH22">
            <v>1400000</v>
          </cell>
          <cell r="BI22">
            <v>0</v>
          </cell>
          <cell r="BJ22">
            <v>0</v>
          </cell>
          <cell r="BK22">
            <v>0</v>
          </cell>
          <cell r="BL22">
            <v>1646052</v>
          </cell>
          <cell r="BM22" t="b">
            <v>1</v>
          </cell>
          <cell r="BN22">
            <v>33849</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E22">
            <v>0</v>
          </cell>
          <cell r="CF22">
            <v>0</v>
          </cell>
          <cell r="CG22" t="str">
            <v>IANUARIE</v>
          </cell>
          <cell r="CH22" t="str">
            <v>I</v>
          </cell>
          <cell r="CI22">
            <v>0</v>
          </cell>
          <cell r="CJ22" t="b">
            <v>0</v>
          </cell>
          <cell r="CK22">
            <v>0</v>
          </cell>
          <cell r="CL22">
            <v>0</v>
          </cell>
          <cell r="CM22">
            <v>0</v>
          </cell>
          <cell r="CN22">
            <v>11</v>
          </cell>
          <cell r="CO22" t="str">
            <v>N</v>
          </cell>
          <cell r="CP22" t="str">
            <v>N</v>
          </cell>
          <cell r="CQ22" t="b">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t="b">
            <v>0</v>
          </cell>
          <cell r="DN22" t="b">
            <v>0</v>
          </cell>
          <cell r="DO22" t="b">
            <v>0</v>
          </cell>
          <cell r="DP22" t="b">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t="b">
            <v>0</v>
          </cell>
          <cell r="ES22">
            <v>0</v>
          </cell>
          <cell r="ET22">
            <v>0</v>
          </cell>
          <cell r="EU22">
            <v>0</v>
          </cell>
          <cell r="EV22">
            <v>35359</v>
          </cell>
          <cell r="EW22" t="b">
            <v>0</v>
          </cell>
        </row>
        <row r="23">
          <cell r="A23">
            <v>84</v>
          </cell>
          <cell r="B23" t="str">
            <v>1690902020023</v>
          </cell>
          <cell r="C23" t="str">
            <v>vechi</v>
          </cell>
          <cell r="D23" t="str">
            <v>CONTRAS CRISTIAN-SORIN</v>
          </cell>
          <cell r="E23" t="str">
            <v>CONTRAS</v>
          </cell>
          <cell r="F23" t="str">
            <v>CRISTIAN-SORIN</v>
          </cell>
          <cell r="G23" t="str">
            <v>consilier</v>
          </cell>
          <cell r="H23">
            <v>0</v>
          </cell>
          <cell r="I23">
            <v>3384900</v>
          </cell>
          <cell r="J23">
            <v>3384900</v>
          </cell>
          <cell r="K23">
            <v>3384900</v>
          </cell>
          <cell r="L23">
            <v>0</v>
          </cell>
          <cell r="M23">
            <v>0</v>
          </cell>
          <cell r="N23">
            <v>0</v>
          </cell>
          <cell r="O23">
            <v>0</v>
          </cell>
          <cell r="P23">
            <v>0</v>
          </cell>
          <cell r="Q23">
            <v>168</v>
          </cell>
          <cell r="R23">
            <v>168</v>
          </cell>
          <cell r="S23">
            <v>0</v>
          </cell>
          <cell r="T23">
            <v>0</v>
          </cell>
          <cell r="U23">
            <v>25</v>
          </cell>
          <cell r="V23">
            <v>1007411</v>
          </cell>
          <cell r="W23">
            <v>1007411</v>
          </cell>
          <cell r="X23">
            <v>0</v>
          </cell>
          <cell r="Y23">
            <v>0</v>
          </cell>
          <cell r="Z23">
            <v>10</v>
          </cell>
          <cell r="AA23">
            <v>338490</v>
          </cell>
          <cell r="AB23">
            <v>338490</v>
          </cell>
          <cell r="AC23">
            <v>0</v>
          </cell>
          <cell r="AD23">
            <v>0</v>
          </cell>
          <cell r="AE23">
            <v>0</v>
          </cell>
          <cell r="AF23">
            <v>15</v>
          </cell>
          <cell r="AG23">
            <v>507735</v>
          </cell>
          <cell r="AH23">
            <v>507735</v>
          </cell>
          <cell r="AI23">
            <v>0</v>
          </cell>
          <cell r="AJ23">
            <v>0</v>
          </cell>
          <cell r="AK23">
            <v>0</v>
          </cell>
          <cell r="AL23">
            <v>0</v>
          </cell>
          <cell r="AM23">
            <v>0</v>
          </cell>
          <cell r="AN23">
            <v>0</v>
          </cell>
          <cell r="AO23">
            <v>0</v>
          </cell>
          <cell r="AP23">
            <v>0</v>
          </cell>
          <cell r="AQ23">
            <v>0</v>
          </cell>
          <cell r="AR23">
            <v>0</v>
          </cell>
          <cell r="AS23">
            <v>0</v>
          </cell>
          <cell r="AT23">
            <v>211556</v>
          </cell>
          <cell r="AU23">
            <v>33849</v>
          </cell>
          <cell r="AV23">
            <v>5238536</v>
          </cell>
          <cell r="AW23">
            <v>366698</v>
          </cell>
          <cell r="AX23">
            <v>0</v>
          </cell>
          <cell r="AY23">
            <v>164850</v>
          </cell>
          <cell r="AZ23">
            <v>4461583</v>
          </cell>
          <cell r="BA23">
            <v>1099000</v>
          </cell>
          <cell r="BB23">
            <v>1</v>
          </cell>
          <cell r="BC23">
            <v>0</v>
          </cell>
          <cell r="BD23">
            <v>1099000</v>
          </cell>
          <cell r="BE23">
            <v>3362583</v>
          </cell>
          <cell r="BF23">
            <v>724073</v>
          </cell>
          <cell r="BG23">
            <v>3902360</v>
          </cell>
          <cell r="BH23">
            <v>1200000</v>
          </cell>
          <cell r="BI23">
            <v>0</v>
          </cell>
          <cell r="BJ23">
            <v>460165</v>
          </cell>
          <cell r="BK23">
            <v>0</v>
          </cell>
          <cell r="BL23">
            <v>2208346</v>
          </cell>
          <cell r="BM23" t="b">
            <v>1</v>
          </cell>
          <cell r="BN23">
            <v>33849</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E23">
            <v>0</v>
          </cell>
          <cell r="CF23">
            <v>0</v>
          </cell>
          <cell r="CG23" t="str">
            <v>IANUARIE</v>
          </cell>
          <cell r="CH23" t="str">
            <v>I</v>
          </cell>
          <cell r="CI23">
            <v>0</v>
          </cell>
          <cell r="CJ23" t="b">
            <v>0</v>
          </cell>
          <cell r="CK23">
            <v>0</v>
          </cell>
          <cell r="CL23">
            <v>0</v>
          </cell>
          <cell r="CM23">
            <v>0</v>
          </cell>
          <cell r="CN23">
            <v>11</v>
          </cell>
          <cell r="CO23" t="str">
            <v>N</v>
          </cell>
          <cell r="CP23" t="str">
            <v>N</v>
          </cell>
          <cell r="CQ23" t="b">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t="b">
            <v>0</v>
          </cell>
          <cell r="DN23" t="b">
            <v>0</v>
          </cell>
          <cell r="DO23" t="b">
            <v>0</v>
          </cell>
          <cell r="DP23" t="b">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t="b">
            <v>0</v>
          </cell>
          <cell r="ES23">
            <v>0</v>
          </cell>
          <cell r="ET23">
            <v>0</v>
          </cell>
          <cell r="EU23">
            <v>0</v>
          </cell>
          <cell r="EW23" t="b">
            <v>0</v>
          </cell>
        </row>
        <row r="24">
          <cell r="A24">
            <v>86</v>
          </cell>
          <cell r="B24" t="str">
            <v>2571110020040</v>
          </cell>
          <cell r="C24" t="str">
            <v>vechi</v>
          </cell>
          <cell r="D24" t="str">
            <v>TOMA CORNELIA</v>
          </cell>
          <cell r="E24" t="str">
            <v>TOMA</v>
          </cell>
          <cell r="F24" t="str">
            <v>CORNELIA</v>
          </cell>
          <cell r="G24" t="str">
            <v>consilier</v>
          </cell>
          <cell r="H24">
            <v>0</v>
          </cell>
          <cell r="I24">
            <v>3384900</v>
          </cell>
          <cell r="J24">
            <v>3384900</v>
          </cell>
          <cell r="K24">
            <v>3384900</v>
          </cell>
          <cell r="L24">
            <v>0</v>
          </cell>
          <cell r="M24">
            <v>0</v>
          </cell>
          <cell r="N24">
            <v>0</v>
          </cell>
          <cell r="O24">
            <v>0</v>
          </cell>
          <cell r="P24">
            <v>0</v>
          </cell>
          <cell r="Q24">
            <v>168</v>
          </cell>
          <cell r="R24">
            <v>168</v>
          </cell>
          <cell r="S24">
            <v>0</v>
          </cell>
          <cell r="T24">
            <v>0</v>
          </cell>
          <cell r="U24">
            <v>0</v>
          </cell>
          <cell r="V24">
            <v>0</v>
          </cell>
          <cell r="W24">
            <v>0</v>
          </cell>
          <cell r="X24">
            <v>0</v>
          </cell>
          <cell r="Y24">
            <v>0</v>
          </cell>
          <cell r="Z24">
            <v>20</v>
          </cell>
          <cell r="AA24">
            <v>676980</v>
          </cell>
          <cell r="AB24">
            <v>676980</v>
          </cell>
          <cell r="AC24">
            <v>0</v>
          </cell>
          <cell r="AD24">
            <v>0</v>
          </cell>
          <cell r="AE24">
            <v>0</v>
          </cell>
          <cell r="AF24">
            <v>15</v>
          </cell>
          <cell r="AG24">
            <v>507735</v>
          </cell>
          <cell r="AH24">
            <v>507735</v>
          </cell>
          <cell r="AI24">
            <v>0</v>
          </cell>
          <cell r="AJ24">
            <v>0</v>
          </cell>
          <cell r="AK24">
            <v>0</v>
          </cell>
          <cell r="AL24">
            <v>0</v>
          </cell>
          <cell r="AM24">
            <v>0</v>
          </cell>
          <cell r="AN24">
            <v>0</v>
          </cell>
          <cell r="AO24">
            <v>0</v>
          </cell>
          <cell r="AP24">
            <v>0</v>
          </cell>
          <cell r="AQ24">
            <v>0</v>
          </cell>
          <cell r="AR24">
            <v>0</v>
          </cell>
          <cell r="AS24">
            <v>0</v>
          </cell>
          <cell r="AT24">
            <v>228481</v>
          </cell>
          <cell r="AU24">
            <v>33849</v>
          </cell>
          <cell r="AV24">
            <v>4569615</v>
          </cell>
          <cell r="AW24">
            <v>319873</v>
          </cell>
          <cell r="AX24">
            <v>0</v>
          </cell>
          <cell r="AY24">
            <v>164850</v>
          </cell>
          <cell r="AZ24">
            <v>3822562</v>
          </cell>
          <cell r="BA24">
            <v>1099000</v>
          </cell>
          <cell r="BB24">
            <v>1.35</v>
          </cell>
          <cell r="BC24">
            <v>384650</v>
          </cell>
          <cell r="BD24">
            <v>1483650</v>
          </cell>
          <cell r="BE24">
            <v>2338912</v>
          </cell>
          <cell r="BF24">
            <v>475000</v>
          </cell>
          <cell r="BG24">
            <v>3512412</v>
          </cell>
          <cell r="BH24">
            <v>1500000</v>
          </cell>
          <cell r="BI24">
            <v>0</v>
          </cell>
          <cell r="BJ24">
            <v>250000</v>
          </cell>
          <cell r="BK24">
            <v>0</v>
          </cell>
          <cell r="BL24">
            <v>1728563</v>
          </cell>
          <cell r="BM24" t="b">
            <v>1</v>
          </cell>
          <cell r="BN24">
            <v>33849</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E24">
            <v>0</v>
          </cell>
          <cell r="CF24">
            <v>0</v>
          </cell>
          <cell r="CG24" t="str">
            <v>IANUARIE</v>
          </cell>
          <cell r="CH24" t="str">
            <v>I</v>
          </cell>
          <cell r="CI24">
            <v>0</v>
          </cell>
          <cell r="CJ24" t="b">
            <v>0</v>
          </cell>
          <cell r="CK24">
            <v>0</v>
          </cell>
          <cell r="CL24">
            <v>0</v>
          </cell>
          <cell r="CM24">
            <v>0</v>
          </cell>
          <cell r="CN24">
            <v>11</v>
          </cell>
          <cell r="CO24" t="str">
            <v>N</v>
          </cell>
          <cell r="CP24" t="str">
            <v>N</v>
          </cell>
          <cell r="CQ24" t="b">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t="b">
            <v>0</v>
          </cell>
          <cell r="DN24" t="b">
            <v>0</v>
          </cell>
          <cell r="DO24" t="b">
            <v>0</v>
          </cell>
          <cell r="DP24" t="b">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t="b">
            <v>0</v>
          </cell>
          <cell r="ES24">
            <v>0</v>
          </cell>
          <cell r="ET24">
            <v>0</v>
          </cell>
          <cell r="EU24">
            <v>0</v>
          </cell>
          <cell r="EV24">
            <v>35409</v>
          </cell>
          <cell r="EW24" t="b">
            <v>0</v>
          </cell>
        </row>
        <row r="25">
          <cell r="A25">
            <v>90</v>
          </cell>
          <cell r="B25" t="str">
            <v>2670930040147</v>
          </cell>
          <cell r="C25" t="str">
            <v>vechi</v>
          </cell>
          <cell r="D25" t="str">
            <v>TAMAS MIHAELA-ELISABETA</v>
          </cell>
          <cell r="E25" t="str">
            <v>TAMAS</v>
          </cell>
          <cell r="F25" t="str">
            <v>MIHAELA-ELISABETA</v>
          </cell>
          <cell r="G25" t="str">
            <v>inspector</v>
          </cell>
          <cell r="H25">
            <v>0</v>
          </cell>
          <cell r="I25">
            <v>2330800</v>
          </cell>
          <cell r="J25">
            <v>2330800</v>
          </cell>
          <cell r="K25">
            <v>2330800</v>
          </cell>
          <cell r="L25">
            <v>0</v>
          </cell>
          <cell r="M25">
            <v>0</v>
          </cell>
          <cell r="N25">
            <v>0</v>
          </cell>
          <cell r="O25">
            <v>0</v>
          </cell>
          <cell r="P25">
            <v>0</v>
          </cell>
          <cell r="Q25">
            <v>168</v>
          </cell>
          <cell r="R25">
            <v>168</v>
          </cell>
          <cell r="S25">
            <v>0</v>
          </cell>
          <cell r="T25">
            <v>0</v>
          </cell>
          <cell r="U25">
            <v>0</v>
          </cell>
          <cell r="V25">
            <v>0</v>
          </cell>
          <cell r="W25">
            <v>0</v>
          </cell>
          <cell r="X25">
            <v>0</v>
          </cell>
          <cell r="Y25">
            <v>0</v>
          </cell>
          <cell r="Z25">
            <v>15</v>
          </cell>
          <cell r="AA25">
            <v>349620</v>
          </cell>
          <cell r="AB25">
            <v>349620</v>
          </cell>
          <cell r="AC25">
            <v>0</v>
          </cell>
          <cell r="AD25">
            <v>0</v>
          </cell>
          <cell r="AE25">
            <v>0</v>
          </cell>
          <cell r="AF25">
            <v>15</v>
          </cell>
          <cell r="AG25">
            <v>349620</v>
          </cell>
          <cell r="AH25">
            <v>349620</v>
          </cell>
          <cell r="AI25">
            <v>0</v>
          </cell>
          <cell r="AJ25">
            <v>0</v>
          </cell>
          <cell r="AK25">
            <v>0</v>
          </cell>
          <cell r="AL25">
            <v>0</v>
          </cell>
          <cell r="AM25">
            <v>0</v>
          </cell>
          <cell r="AN25">
            <v>0</v>
          </cell>
          <cell r="AO25">
            <v>0</v>
          </cell>
          <cell r="AP25">
            <v>0</v>
          </cell>
          <cell r="AQ25">
            <v>0</v>
          </cell>
          <cell r="AR25">
            <v>0</v>
          </cell>
          <cell r="AS25">
            <v>0</v>
          </cell>
          <cell r="AT25">
            <v>151502</v>
          </cell>
          <cell r="AU25">
            <v>23308</v>
          </cell>
          <cell r="AV25">
            <v>3030040</v>
          </cell>
          <cell r="AW25">
            <v>212103</v>
          </cell>
          <cell r="AX25">
            <v>0</v>
          </cell>
          <cell r="AY25">
            <v>164850</v>
          </cell>
          <cell r="AZ25">
            <v>2478277</v>
          </cell>
          <cell r="BA25">
            <v>1099000</v>
          </cell>
          <cell r="BB25">
            <v>1.35</v>
          </cell>
          <cell r="BC25">
            <v>384650</v>
          </cell>
          <cell r="BD25">
            <v>1483650</v>
          </cell>
          <cell r="BE25">
            <v>994627</v>
          </cell>
          <cell r="BF25">
            <v>179033</v>
          </cell>
          <cell r="BG25">
            <v>2464094</v>
          </cell>
          <cell r="BH25">
            <v>1200000</v>
          </cell>
          <cell r="BI25">
            <v>0</v>
          </cell>
          <cell r="BJ25">
            <v>573209</v>
          </cell>
          <cell r="BK25">
            <v>0</v>
          </cell>
          <cell r="BL25">
            <v>667577</v>
          </cell>
          <cell r="BM25" t="b">
            <v>1</v>
          </cell>
          <cell r="BN25">
            <v>23308</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E25">
            <v>0</v>
          </cell>
          <cell r="CF25">
            <v>0</v>
          </cell>
          <cell r="CG25" t="str">
            <v>IANUARIE</v>
          </cell>
          <cell r="CH25" t="str">
            <v>I</v>
          </cell>
          <cell r="CI25">
            <v>0</v>
          </cell>
          <cell r="CJ25" t="b">
            <v>0</v>
          </cell>
          <cell r="CK25">
            <v>0</v>
          </cell>
          <cell r="CL25">
            <v>0</v>
          </cell>
          <cell r="CM25">
            <v>0</v>
          </cell>
          <cell r="CN25">
            <v>11</v>
          </cell>
          <cell r="CO25" t="str">
            <v>N</v>
          </cell>
          <cell r="CP25" t="str">
            <v>N</v>
          </cell>
          <cell r="CQ25" t="b">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t="b">
            <v>0</v>
          </cell>
          <cell r="DN25" t="b">
            <v>0</v>
          </cell>
          <cell r="DO25" t="b">
            <v>0</v>
          </cell>
          <cell r="DP25" t="b">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t="b">
            <v>0</v>
          </cell>
          <cell r="ES25">
            <v>0</v>
          </cell>
          <cell r="ET25">
            <v>0</v>
          </cell>
          <cell r="EU25">
            <v>0</v>
          </cell>
          <cell r="EV25">
            <v>35352</v>
          </cell>
          <cell r="EW25" t="b">
            <v>0</v>
          </cell>
        </row>
        <row r="26">
          <cell r="A26">
            <v>89</v>
          </cell>
          <cell r="B26" t="str">
            <v>2580423020085</v>
          </cell>
          <cell r="C26" t="str">
            <v>vechi</v>
          </cell>
          <cell r="D26" t="str">
            <v>VALCAN GHERGHINA</v>
          </cell>
          <cell r="E26" t="str">
            <v>VALCAN</v>
          </cell>
          <cell r="F26" t="str">
            <v>GHERGHINA-MARIA</v>
          </cell>
          <cell r="G26" t="str">
            <v>referent</v>
          </cell>
          <cell r="H26">
            <v>0</v>
          </cell>
          <cell r="I26">
            <v>2547000</v>
          </cell>
          <cell r="J26">
            <v>2547000</v>
          </cell>
          <cell r="K26">
            <v>2547000</v>
          </cell>
          <cell r="L26">
            <v>0</v>
          </cell>
          <cell r="M26">
            <v>0</v>
          </cell>
          <cell r="N26">
            <v>0</v>
          </cell>
          <cell r="O26">
            <v>0</v>
          </cell>
          <cell r="P26">
            <v>0</v>
          </cell>
          <cell r="Q26">
            <v>168</v>
          </cell>
          <cell r="R26">
            <v>168</v>
          </cell>
          <cell r="S26">
            <v>0</v>
          </cell>
          <cell r="T26">
            <v>0</v>
          </cell>
          <cell r="U26">
            <v>0</v>
          </cell>
          <cell r="V26">
            <v>0</v>
          </cell>
          <cell r="W26">
            <v>0</v>
          </cell>
          <cell r="X26">
            <v>0</v>
          </cell>
          <cell r="Y26">
            <v>0</v>
          </cell>
          <cell r="Z26">
            <v>25</v>
          </cell>
          <cell r="AA26">
            <v>636750</v>
          </cell>
          <cell r="AB26">
            <v>636750</v>
          </cell>
          <cell r="AC26">
            <v>10</v>
          </cell>
          <cell r="AD26">
            <v>254700</v>
          </cell>
          <cell r="AE26">
            <v>254700</v>
          </cell>
          <cell r="AF26">
            <v>15</v>
          </cell>
          <cell r="AG26">
            <v>382050</v>
          </cell>
          <cell r="AH26">
            <v>382050</v>
          </cell>
          <cell r="AI26">
            <v>0</v>
          </cell>
          <cell r="AJ26">
            <v>0</v>
          </cell>
          <cell r="AK26">
            <v>0</v>
          </cell>
          <cell r="AL26">
            <v>0</v>
          </cell>
          <cell r="AM26">
            <v>0</v>
          </cell>
          <cell r="AN26">
            <v>0</v>
          </cell>
          <cell r="AO26">
            <v>0</v>
          </cell>
          <cell r="AP26">
            <v>0</v>
          </cell>
          <cell r="AQ26">
            <v>0</v>
          </cell>
          <cell r="AR26">
            <v>0</v>
          </cell>
          <cell r="AS26">
            <v>0</v>
          </cell>
          <cell r="AT26">
            <v>191025</v>
          </cell>
          <cell r="AU26">
            <v>25470</v>
          </cell>
          <cell r="AV26">
            <v>3820500</v>
          </cell>
          <cell r="AW26">
            <v>267435</v>
          </cell>
          <cell r="AX26">
            <v>0</v>
          </cell>
          <cell r="AY26">
            <v>164850</v>
          </cell>
          <cell r="AZ26">
            <v>3171720</v>
          </cell>
          <cell r="BA26">
            <v>1099000</v>
          </cell>
          <cell r="BB26">
            <v>1</v>
          </cell>
          <cell r="BC26">
            <v>0</v>
          </cell>
          <cell r="BD26">
            <v>1099000</v>
          </cell>
          <cell r="BE26">
            <v>2072720</v>
          </cell>
          <cell r="BF26">
            <v>413776</v>
          </cell>
          <cell r="BG26">
            <v>2922794</v>
          </cell>
          <cell r="BH26">
            <v>1500000</v>
          </cell>
          <cell r="BI26">
            <v>0</v>
          </cell>
          <cell r="BJ26">
            <v>740000</v>
          </cell>
          <cell r="BK26">
            <v>0</v>
          </cell>
          <cell r="BL26">
            <v>657324</v>
          </cell>
          <cell r="BM26" t="b">
            <v>1</v>
          </cell>
          <cell r="BN26">
            <v>25470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t="str">
            <v>n</v>
          </cell>
          <cell r="CE26">
            <v>0</v>
          </cell>
          <cell r="CF26">
            <v>0</v>
          </cell>
          <cell r="CG26" t="str">
            <v>IANUARIE</v>
          </cell>
          <cell r="CH26" t="str">
            <v>IA</v>
          </cell>
          <cell r="CI26">
            <v>0</v>
          </cell>
          <cell r="CJ26" t="b">
            <v>0</v>
          </cell>
          <cell r="CK26">
            <v>0</v>
          </cell>
          <cell r="CL26">
            <v>0</v>
          </cell>
          <cell r="CM26">
            <v>0</v>
          </cell>
          <cell r="CN26">
            <v>11</v>
          </cell>
          <cell r="CO26" t="str">
            <v>N</v>
          </cell>
          <cell r="CP26" t="str">
            <v>N</v>
          </cell>
          <cell r="CQ26" t="b">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t="b">
            <v>0</v>
          </cell>
          <cell r="DN26" t="b">
            <v>0</v>
          </cell>
          <cell r="DO26" t="b">
            <v>0</v>
          </cell>
          <cell r="DP26" t="b">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t="b">
            <v>0</v>
          </cell>
          <cell r="ES26">
            <v>0</v>
          </cell>
          <cell r="ET26">
            <v>0</v>
          </cell>
          <cell r="EU26">
            <v>0</v>
          </cell>
          <cell r="EV26">
            <v>31656</v>
          </cell>
          <cell r="EW26" t="b">
            <v>0</v>
          </cell>
        </row>
        <row r="27">
          <cell r="A27">
            <v>88</v>
          </cell>
          <cell r="B27" t="str">
            <v>2680113021871</v>
          </cell>
          <cell r="C27" t="str">
            <v>vechi</v>
          </cell>
          <cell r="D27" t="str">
            <v>GORON ANA-MONICA</v>
          </cell>
          <cell r="E27" t="str">
            <v>GORON</v>
          </cell>
          <cell r="F27" t="str">
            <v>ANA-MONICA</v>
          </cell>
          <cell r="G27" t="str">
            <v>referent</v>
          </cell>
          <cell r="H27">
            <v>0</v>
          </cell>
          <cell r="I27">
            <v>2547000</v>
          </cell>
          <cell r="J27">
            <v>2929050</v>
          </cell>
          <cell r="K27">
            <v>2929050</v>
          </cell>
          <cell r="L27">
            <v>0</v>
          </cell>
          <cell r="M27">
            <v>0</v>
          </cell>
          <cell r="N27">
            <v>382050</v>
          </cell>
          <cell r="O27">
            <v>15</v>
          </cell>
          <cell r="P27">
            <v>382050</v>
          </cell>
          <cell r="Q27">
            <v>168</v>
          </cell>
          <cell r="R27">
            <v>168</v>
          </cell>
          <cell r="S27">
            <v>0</v>
          </cell>
          <cell r="T27">
            <v>0</v>
          </cell>
          <cell r="U27">
            <v>0</v>
          </cell>
          <cell r="V27">
            <v>0</v>
          </cell>
          <cell r="W27">
            <v>0</v>
          </cell>
          <cell r="X27">
            <v>0</v>
          </cell>
          <cell r="Y27">
            <v>0</v>
          </cell>
          <cell r="Z27">
            <v>15</v>
          </cell>
          <cell r="AA27">
            <v>439358</v>
          </cell>
          <cell r="AB27">
            <v>439358</v>
          </cell>
          <cell r="AC27">
            <v>10</v>
          </cell>
          <cell r="AD27">
            <v>292905</v>
          </cell>
          <cell r="AE27">
            <v>292905</v>
          </cell>
          <cell r="AF27">
            <v>15</v>
          </cell>
          <cell r="AG27">
            <v>439358</v>
          </cell>
          <cell r="AH27">
            <v>439358</v>
          </cell>
          <cell r="AI27">
            <v>0</v>
          </cell>
          <cell r="AJ27">
            <v>0</v>
          </cell>
          <cell r="AK27">
            <v>0</v>
          </cell>
          <cell r="AL27">
            <v>0</v>
          </cell>
          <cell r="AM27">
            <v>0</v>
          </cell>
          <cell r="AN27">
            <v>0</v>
          </cell>
          <cell r="AO27">
            <v>0</v>
          </cell>
          <cell r="AP27">
            <v>0</v>
          </cell>
          <cell r="AQ27">
            <v>0</v>
          </cell>
          <cell r="AR27">
            <v>0</v>
          </cell>
          <cell r="AS27">
            <v>0</v>
          </cell>
          <cell r="AT27">
            <v>205034</v>
          </cell>
          <cell r="AU27">
            <v>29290</v>
          </cell>
          <cell r="AV27">
            <v>4100671</v>
          </cell>
          <cell r="AW27">
            <v>287047</v>
          </cell>
          <cell r="AX27">
            <v>0</v>
          </cell>
          <cell r="AY27">
            <v>164850</v>
          </cell>
          <cell r="AZ27">
            <v>3414450</v>
          </cell>
          <cell r="BA27">
            <v>1099000</v>
          </cell>
          <cell r="BB27">
            <v>1.35</v>
          </cell>
          <cell r="BC27">
            <v>384650</v>
          </cell>
          <cell r="BD27">
            <v>1483650</v>
          </cell>
          <cell r="BE27">
            <v>1930800</v>
          </cell>
          <cell r="BF27">
            <v>381134</v>
          </cell>
          <cell r="BG27">
            <v>3198166</v>
          </cell>
          <cell r="BH27">
            <v>1500000</v>
          </cell>
          <cell r="BI27">
            <v>0</v>
          </cell>
          <cell r="BJ27">
            <v>490000</v>
          </cell>
          <cell r="BK27">
            <v>0</v>
          </cell>
          <cell r="BL27">
            <v>1182696</v>
          </cell>
          <cell r="BM27" t="b">
            <v>1</v>
          </cell>
          <cell r="BN27">
            <v>25470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t="str">
            <v>d</v>
          </cell>
          <cell r="CE27">
            <v>0</v>
          </cell>
          <cell r="CF27">
            <v>0</v>
          </cell>
          <cell r="CG27" t="str">
            <v>IANUARIE</v>
          </cell>
          <cell r="CH27" t="str">
            <v>IA</v>
          </cell>
          <cell r="CI27">
            <v>0</v>
          </cell>
          <cell r="CJ27" t="b">
            <v>0</v>
          </cell>
          <cell r="CK27">
            <v>0</v>
          </cell>
          <cell r="CL27">
            <v>0</v>
          </cell>
          <cell r="CM27">
            <v>0</v>
          </cell>
          <cell r="CN27">
            <v>11</v>
          </cell>
          <cell r="CO27" t="str">
            <v>N</v>
          </cell>
          <cell r="CP27" t="str">
            <v>N</v>
          </cell>
          <cell r="CQ27" t="b">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t="b">
            <v>0</v>
          </cell>
          <cell r="DN27" t="b">
            <v>0</v>
          </cell>
          <cell r="DO27" t="b">
            <v>0</v>
          </cell>
          <cell r="DP27" t="b">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t="b">
            <v>0</v>
          </cell>
          <cell r="ES27">
            <v>0</v>
          </cell>
          <cell r="ET27">
            <v>0</v>
          </cell>
          <cell r="EU27">
            <v>0</v>
          </cell>
          <cell r="EV27">
            <v>33961</v>
          </cell>
          <cell r="EW27" t="b">
            <v>0</v>
          </cell>
        </row>
        <row r="28">
          <cell r="A28">
            <v>13</v>
          </cell>
          <cell r="B28" t="str">
            <v>2650502020052</v>
          </cell>
          <cell r="C28" t="str">
            <v>vechi</v>
          </cell>
          <cell r="D28" t="str">
            <v>MACRA CLAUDIA-ANCA</v>
          </cell>
          <cell r="E28" t="str">
            <v>MACRA</v>
          </cell>
          <cell r="F28" t="str">
            <v>CLAUDIA-ANCA</v>
          </cell>
          <cell r="G28" t="str">
            <v>director</v>
          </cell>
          <cell r="H28">
            <v>0</v>
          </cell>
          <cell r="I28">
            <v>4358000</v>
          </cell>
          <cell r="J28">
            <v>6500683</v>
          </cell>
          <cell r="K28">
            <v>6500683</v>
          </cell>
          <cell r="L28">
            <v>2142683</v>
          </cell>
          <cell r="M28">
            <v>2142683</v>
          </cell>
          <cell r="N28">
            <v>0</v>
          </cell>
          <cell r="O28">
            <v>0</v>
          </cell>
          <cell r="P28">
            <v>0</v>
          </cell>
          <cell r="Q28">
            <v>168</v>
          </cell>
          <cell r="R28">
            <v>168</v>
          </cell>
          <cell r="S28">
            <v>0</v>
          </cell>
          <cell r="T28">
            <v>0</v>
          </cell>
          <cell r="U28">
            <v>0</v>
          </cell>
          <cell r="V28">
            <v>0</v>
          </cell>
          <cell r="W28">
            <v>0</v>
          </cell>
          <cell r="X28">
            <v>0</v>
          </cell>
          <cell r="Y28">
            <v>0</v>
          </cell>
          <cell r="Z28">
            <v>15</v>
          </cell>
          <cell r="AA28">
            <v>975102</v>
          </cell>
          <cell r="AB28">
            <v>975102</v>
          </cell>
          <cell r="AC28">
            <v>0</v>
          </cell>
          <cell r="AD28">
            <v>0</v>
          </cell>
          <cell r="AE28">
            <v>0</v>
          </cell>
          <cell r="AF28">
            <v>15</v>
          </cell>
          <cell r="AG28">
            <v>975102</v>
          </cell>
          <cell r="AH28">
            <v>975102</v>
          </cell>
          <cell r="AI28">
            <v>0</v>
          </cell>
          <cell r="AJ28">
            <v>0</v>
          </cell>
          <cell r="AK28">
            <v>0</v>
          </cell>
          <cell r="AL28">
            <v>0</v>
          </cell>
          <cell r="AM28">
            <v>0</v>
          </cell>
          <cell r="AN28">
            <v>0</v>
          </cell>
          <cell r="AO28">
            <v>0</v>
          </cell>
          <cell r="AP28">
            <v>0</v>
          </cell>
          <cell r="AQ28">
            <v>0</v>
          </cell>
          <cell r="AR28">
            <v>0</v>
          </cell>
          <cell r="AS28">
            <v>0</v>
          </cell>
          <cell r="AT28">
            <v>422544</v>
          </cell>
          <cell r="AU28">
            <v>65007</v>
          </cell>
          <cell r="AV28">
            <v>8450887</v>
          </cell>
          <cell r="AW28">
            <v>591562</v>
          </cell>
          <cell r="AX28">
            <v>0</v>
          </cell>
          <cell r="AY28">
            <v>164850</v>
          </cell>
          <cell r="AZ28">
            <v>7206924</v>
          </cell>
          <cell r="BA28">
            <v>1099000</v>
          </cell>
          <cell r="BB28">
            <v>1.9</v>
          </cell>
          <cell r="BC28">
            <v>989100</v>
          </cell>
          <cell r="BD28">
            <v>2088100</v>
          </cell>
          <cell r="BE28">
            <v>5118824</v>
          </cell>
          <cell r="BF28">
            <v>1227690</v>
          </cell>
          <cell r="BG28">
            <v>6144084</v>
          </cell>
          <cell r="BH28">
            <v>4000000</v>
          </cell>
          <cell r="BI28">
            <v>0</v>
          </cell>
          <cell r="BJ28">
            <v>2100504</v>
          </cell>
          <cell r="BK28">
            <v>0</v>
          </cell>
          <cell r="BL28">
            <v>0</v>
          </cell>
          <cell r="BM28" t="b">
            <v>1</v>
          </cell>
          <cell r="BN28">
            <v>43580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E28">
            <v>0</v>
          </cell>
          <cell r="CF28">
            <v>0</v>
          </cell>
          <cell r="CG28" t="str">
            <v>IANUARIE</v>
          </cell>
          <cell r="CH28" t="str">
            <v>IA</v>
          </cell>
          <cell r="CI28">
            <v>0</v>
          </cell>
          <cell r="CJ28" t="b">
            <v>0</v>
          </cell>
          <cell r="CK28">
            <v>0</v>
          </cell>
          <cell r="CL28">
            <v>0</v>
          </cell>
          <cell r="CM28">
            <v>0</v>
          </cell>
          <cell r="CN28">
            <v>11</v>
          </cell>
          <cell r="CO28" t="str">
            <v>N</v>
          </cell>
          <cell r="CP28" t="str">
            <v>N</v>
          </cell>
          <cell r="CQ28" t="b">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t="b">
            <v>0</v>
          </cell>
          <cell r="DN28" t="b">
            <v>0</v>
          </cell>
          <cell r="DO28" t="b">
            <v>0</v>
          </cell>
          <cell r="DP28" t="b">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t="b">
            <v>0</v>
          </cell>
          <cell r="ES28">
            <v>0</v>
          </cell>
          <cell r="ET28">
            <v>0</v>
          </cell>
          <cell r="EU28">
            <v>0</v>
          </cell>
          <cell r="EW28" t="b">
            <v>0</v>
          </cell>
        </row>
        <row r="29">
          <cell r="A29">
            <v>69</v>
          </cell>
          <cell r="B29" t="str">
            <v>2490605020054</v>
          </cell>
          <cell r="C29" t="str">
            <v>vechi</v>
          </cell>
          <cell r="D29" t="str">
            <v>PURCIL MARIANA-SANDA</v>
          </cell>
          <cell r="E29" t="str">
            <v>PURCIL</v>
          </cell>
          <cell r="F29" t="str">
            <v>MARIANA-SANDA-VOICHITA</v>
          </cell>
          <cell r="G29" t="str">
            <v>consilier</v>
          </cell>
          <cell r="H29">
            <v>0</v>
          </cell>
          <cell r="I29">
            <v>3905000</v>
          </cell>
          <cell r="J29">
            <v>3905000</v>
          </cell>
          <cell r="K29">
            <v>3905000</v>
          </cell>
          <cell r="L29">
            <v>0</v>
          </cell>
          <cell r="M29">
            <v>0</v>
          </cell>
          <cell r="N29">
            <v>0</v>
          </cell>
          <cell r="O29">
            <v>0</v>
          </cell>
          <cell r="P29">
            <v>0</v>
          </cell>
          <cell r="Q29">
            <v>168</v>
          </cell>
          <cell r="R29">
            <v>168</v>
          </cell>
          <cell r="S29">
            <v>0</v>
          </cell>
          <cell r="T29">
            <v>0</v>
          </cell>
          <cell r="U29">
            <v>0</v>
          </cell>
          <cell r="V29">
            <v>0</v>
          </cell>
          <cell r="W29">
            <v>0</v>
          </cell>
          <cell r="X29">
            <v>0</v>
          </cell>
          <cell r="Y29">
            <v>0</v>
          </cell>
          <cell r="Z29">
            <v>25</v>
          </cell>
          <cell r="AA29">
            <v>976250</v>
          </cell>
          <cell r="AB29">
            <v>976250</v>
          </cell>
          <cell r="AC29">
            <v>10</v>
          </cell>
          <cell r="AD29">
            <v>390500</v>
          </cell>
          <cell r="AE29">
            <v>390500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263588</v>
          </cell>
          <cell r="AU29">
            <v>39050</v>
          </cell>
          <cell r="AV29">
            <v>5271750</v>
          </cell>
          <cell r="AW29">
            <v>369022</v>
          </cell>
          <cell r="AX29">
            <v>0</v>
          </cell>
          <cell r="AY29">
            <v>164850</v>
          </cell>
          <cell r="AZ29">
            <v>4435240</v>
          </cell>
          <cell r="BA29">
            <v>1099000</v>
          </cell>
          <cell r="BB29">
            <v>1</v>
          </cell>
          <cell r="BC29">
            <v>0</v>
          </cell>
          <cell r="BD29">
            <v>1099000</v>
          </cell>
          <cell r="BE29">
            <v>3336240</v>
          </cell>
          <cell r="BF29">
            <v>716697</v>
          </cell>
          <cell r="BG29">
            <v>3883393</v>
          </cell>
          <cell r="BH29">
            <v>1700000</v>
          </cell>
          <cell r="BI29">
            <v>0</v>
          </cell>
          <cell r="BJ29">
            <v>750000</v>
          </cell>
          <cell r="BK29">
            <v>0</v>
          </cell>
          <cell r="BL29">
            <v>1394343</v>
          </cell>
          <cell r="BM29" t="b">
            <v>1</v>
          </cell>
          <cell r="BN29">
            <v>39050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E29">
            <v>0</v>
          </cell>
          <cell r="CF29">
            <v>0</v>
          </cell>
          <cell r="CG29" t="str">
            <v>IANUARIE</v>
          </cell>
          <cell r="CH29" t="str">
            <v>IA</v>
          </cell>
          <cell r="CI29">
            <v>0</v>
          </cell>
          <cell r="CJ29" t="b">
            <v>0</v>
          </cell>
          <cell r="CK29">
            <v>0</v>
          </cell>
          <cell r="CL29">
            <v>0</v>
          </cell>
          <cell r="CM29">
            <v>0</v>
          </cell>
          <cell r="CN29">
            <v>11</v>
          </cell>
          <cell r="CO29" t="str">
            <v>N</v>
          </cell>
          <cell r="CP29" t="str">
            <v>N</v>
          </cell>
          <cell r="CQ29" t="b">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t="b">
            <v>0</v>
          </cell>
          <cell r="DN29" t="b">
            <v>0</v>
          </cell>
          <cell r="DO29" t="b">
            <v>0</v>
          </cell>
          <cell r="DP29" t="b">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t="b">
            <v>0</v>
          </cell>
          <cell r="ES29">
            <v>0</v>
          </cell>
          <cell r="ET29">
            <v>0</v>
          </cell>
          <cell r="EU29">
            <v>0</v>
          </cell>
          <cell r="EV29">
            <v>34323</v>
          </cell>
          <cell r="EW29" t="b">
            <v>0</v>
          </cell>
        </row>
        <row r="30">
          <cell r="A30">
            <v>72</v>
          </cell>
          <cell r="B30" t="str">
            <v>2661213020040</v>
          </cell>
          <cell r="C30" t="str">
            <v>vechi</v>
          </cell>
          <cell r="D30" t="str">
            <v>ZAMBERTUK CORINA-ILEANA</v>
          </cell>
          <cell r="E30" t="str">
            <v>ZAMBERTUK</v>
          </cell>
          <cell r="F30" t="str">
            <v>CORINA-ILEANA</v>
          </cell>
          <cell r="G30" t="str">
            <v>inspector</v>
          </cell>
          <cell r="H30">
            <v>0</v>
          </cell>
          <cell r="I30">
            <v>2547000</v>
          </cell>
          <cell r="J30">
            <v>2547000</v>
          </cell>
          <cell r="K30">
            <v>1576714</v>
          </cell>
          <cell r="L30">
            <v>0</v>
          </cell>
          <cell r="M30">
            <v>0</v>
          </cell>
          <cell r="N30">
            <v>0</v>
          </cell>
          <cell r="O30">
            <v>0</v>
          </cell>
          <cell r="P30">
            <v>0</v>
          </cell>
          <cell r="Q30">
            <v>168</v>
          </cell>
          <cell r="R30">
            <v>104</v>
          </cell>
          <cell r="S30">
            <v>0</v>
          </cell>
          <cell r="T30">
            <v>0</v>
          </cell>
          <cell r="U30">
            <v>0</v>
          </cell>
          <cell r="V30">
            <v>0</v>
          </cell>
          <cell r="W30">
            <v>0</v>
          </cell>
          <cell r="X30">
            <v>0</v>
          </cell>
          <cell r="Y30">
            <v>0</v>
          </cell>
          <cell r="Z30">
            <v>15</v>
          </cell>
          <cell r="AA30">
            <v>236507</v>
          </cell>
          <cell r="AB30">
            <v>382050</v>
          </cell>
          <cell r="AC30">
            <v>10</v>
          </cell>
          <cell r="AD30">
            <v>157671</v>
          </cell>
          <cell r="AE30">
            <v>254700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98545</v>
          </cell>
          <cell r="AU30">
            <v>15767</v>
          </cell>
          <cell r="AV30">
            <v>1970892</v>
          </cell>
          <cell r="AW30">
            <v>137962</v>
          </cell>
          <cell r="AX30">
            <v>0</v>
          </cell>
          <cell r="AY30">
            <v>164850</v>
          </cell>
          <cell r="AZ30">
            <v>1553768</v>
          </cell>
          <cell r="BA30">
            <v>1099000</v>
          </cell>
          <cell r="BB30">
            <v>1</v>
          </cell>
          <cell r="BC30">
            <v>0</v>
          </cell>
          <cell r="BD30">
            <v>1099000</v>
          </cell>
          <cell r="BE30">
            <v>454768</v>
          </cell>
          <cell r="BF30">
            <v>81858</v>
          </cell>
          <cell r="BG30">
            <v>1636760</v>
          </cell>
          <cell r="BH30">
            <v>1100000</v>
          </cell>
          <cell r="BI30">
            <v>0</v>
          </cell>
          <cell r="BJ30">
            <v>0</v>
          </cell>
          <cell r="BK30">
            <v>0</v>
          </cell>
          <cell r="BL30">
            <v>511290</v>
          </cell>
          <cell r="BM30" t="b">
            <v>1</v>
          </cell>
          <cell r="BN30">
            <v>25470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E30">
            <v>0</v>
          </cell>
          <cell r="CF30">
            <v>0</v>
          </cell>
          <cell r="CG30" t="str">
            <v>IANUARIE</v>
          </cell>
          <cell r="CH30" t="str">
            <v>IA</v>
          </cell>
          <cell r="CI30">
            <v>0</v>
          </cell>
          <cell r="CJ30" t="b">
            <v>0</v>
          </cell>
          <cell r="CK30">
            <v>0</v>
          </cell>
          <cell r="CL30">
            <v>0</v>
          </cell>
          <cell r="CM30">
            <v>0</v>
          </cell>
          <cell r="CN30">
            <v>11</v>
          </cell>
          <cell r="CO30" t="str">
            <v>N</v>
          </cell>
          <cell r="CP30" t="str">
            <v>D</v>
          </cell>
          <cell r="CQ30" t="b">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t="b">
            <v>0</v>
          </cell>
          <cell r="DN30" t="b">
            <v>0</v>
          </cell>
          <cell r="DO30" t="b">
            <v>0</v>
          </cell>
          <cell r="DP30" t="b">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t="b">
            <v>0</v>
          </cell>
          <cell r="ES30">
            <v>0</v>
          </cell>
          <cell r="ET30">
            <v>0</v>
          </cell>
          <cell r="EU30">
            <v>0</v>
          </cell>
          <cell r="EV30">
            <v>34943</v>
          </cell>
          <cell r="EW30" t="b">
            <v>0</v>
          </cell>
        </row>
        <row r="31">
          <cell r="A31">
            <v>71</v>
          </cell>
          <cell r="B31" t="str">
            <v>2590605020034</v>
          </cell>
          <cell r="C31" t="str">
            <v>vechi</v>
          </cell>
          <cell r="D31" t="str">
            <v>DAN ANA</v>
          </cell>
          <cell r="E31" t="str">
            <v>DAN</v>
          </cell>
          <cell r="F31" t="str">
            <v>ANA</v>
          </cell>
          <cell r="G31" t="str">
            <v>inspector</v>
          </cell>
          <cell r="H31">
            <v>0</v>
          </cell>
          <cell r="I31">
            <v>2547000</v>
          </cell>
          <cell r="J31">
            <v>2547000</v>
          </cell>
          <cell r="K31">
            <v>2547000</v>
          </cell>
          <cell r="L31">
            <v>0</v>
          </cell>
          <cell r="M31">
            <v>0</v>
          </cell>
          <cell r="N31">
            <v>0</v>
          </cell>
          <cell r="O31">
            <v>0</v>
          </cell>
          <cell r="P31">
            <v>0</v>
          </cell>
          <cell r="Q31">
            <v>168</v>
          </cell>
          <cell r="R31">
            <v>168</v>
          </cell>
          <cell r="S31">
            <v>0</v>
          </cell>
          <cell r="T31">
            <v>0</v>
          </cell>
          <cell r="U31">
            <v>0</v>
          </cell>
          <cell r="V31">
            <v>0</v>
          </cell>
          <cell r="W31">
            <v>0</v>
          </cell>
          <cell r="X31">
            <v>0</v>
          </cell>
          <cell r="Y31">
            <v>0</v>
          </cell>
          <cell r="Z31">
            <v>20</v>
          </cell>
          <cell r="AA31">
            <v>509400</v>
          </cell>
          <cell r="AB31">
            <v>509400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152820</v>
          </cell>
          <cell r="AU31">
            <v>25470</v>
          </cell>
          <cell r="AV31">
            <v>3056400</v>
          </cell>
          <cell r="AW31">
            <v>213948</v>
          </cell>
          <cell r="AX31">
            <v>0</v>
          </cell>
          <cell r="AY31">
            <v>164850</v>
          </cell>
          <cell r="AZ31">
            <v>2499312</v>
          </cell>
          <cell r="BA31">
            <v>1099000</v>
          </cell>
          <cell r="BB31">
            <v>1.2</v>
          </cell>
          <cell r="BC31">
            <v>219800</v>
          </cell>
          <cell r="BD31">
            <v>1318800</v>
          </cell>
          <cell r="BE31">
            <v>1180512</v>
          </cell>
          <cell r="BF31">
            <v>212492</v>
          </cell>
          <cell r="BG31">
            <v>2451670</v>
          </cell>
          <cell r="BH31">
            <v>1400000</v>
          </cell>
          <cell r="BI31">
            <v>0</v>
          </cell>
          <cell r="BJ31">
            <v>0</v>
          </cell>
          <cell r="BK31">
            <v>0</v>
          </cell>
          <cell r="BL31">
            <v>1026200</v>
          </cell>
          <cell r="BM31" t="b">
            <v>1</v>
          </cell>
          <cell r="BN31">
            <v>25470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E31">
            <v>0</v>
          </cell>
          <cell r="CF31">
            <v>0</v>
          </cell>
          <cell r="CG31" t="str">
            <v>IANUARIE</v>
          </cell>
          <cell r="CH31" t="str">
            <v>IA</v>
          </cell>
          <cell r="CI31">
            <v>0</v>
          </cell>
          <cell r="CJ31" t="b">
            <v>0</v>
          </cell>
          <cell r="CK31">
            <v>0</v>
          </cell>
          <cell r="CL31">
            <v>0</v>
          </cell>
          <cell r="CM31">
            <v>0</v>
          </cell>
          <cell r="CN31">
            <v>11</v>
          </cell>
          <cell r="CO31" t="str">
            <v>N</v>
          </cell>
          <cell r="CP31" t="str">
            <v>N</v>
          </cell>
          <cell r="CQ31" t="b">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t="b">
            <v>0</v>
          </cell>
          <cell r="DN31" t="b">
            <v>0</v>
          </cell>
          <cell r="DO31" t="b">
            <v>0</v>
          </cell>
          <cell r="DP31" t="b">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t="b">
            <v>0</v>
          </cell>
          <cell r="ES31">
            <v>0</v>
          </cell>
          <cell r="ET31">
            <v>0</v>
          </cell>
          <cell r="EU31">
            <v>0</v>
          </cell>
          <cell r="EV31">
            <v>36383</v>
          </cell>
          <cell r="EW31" t="b">
            <v>0</v>
          </cell>
        </row>
        <row r="32">
          <cell r="A32">
            <v>73</v>
          </cell>
          <cell r="B32" t="str">
            <v>2610105020045</v>
          </cell>
          <cell r="C32" t="str">
            <v>vechi</v>
          </cell>
          <cell r="D32" t="str">
            <v>ROSU MARIA</v>
          </cell>
          <cell r="E32" t="str">
            <v>ROSU</v>
          </cell>
          <cell r="F32" t="str">
            <v>MARIA</v>
          </cell>
          <cell r="G32" t="str">
            <v>magaziner</v>
          </cell>
          <cell r="H32">
            <v>0</v>
          </cell>
          <cell r="I32">
            <v>2014000</v>
          </cell>
          <cell r="J32">
            <v>2014000</v>
          </cell>
          <cell r="K32">
            <v>767238</v>
          </cell>
          <cell r="L32">
            <v>0</v>
          </cell>
          <cell r="M32">
            <v>0</v>
          </cell>
          <cell r="N32">
            <v>0</v>
          </cell>
          <cell r="O32">
            <v>0</v>
          </cell>
          <cell r="P32">
            <v>0</v>
          </cell>
          <cell r="Q32">
            <v>168</v>
          </cell>
          <cell r="R32">
            <v>64</v>
          </cell>
          <cell r="S32">
            <v>0</v>
          </cell>
          <cell r="T32">
            <v>0</v>
          </cell>
          <cell r="U32">
            <v>0</v>
          </cell>
          <cell r="V32">
            <v>0</v>
          </cell>
          <cell r="W32">
            <v>0</v>
          </cell>
          <cell r="X32">
            <v>0</v>
          </cell>
          <cell r="Y32">
            <v>0</v>
          </cell>
          <cell r="Z32">
            <v>20</v>
          </cell>
          <cell r="AA32">
            <v>153448</v>
          </cell>
          <cell r="AB32">
            <v>402800</v>
          </cell>
          <cell r="AC32">
            <v>0</v>
          </cell>
          <cell r="AD32">
            <v>0</v>
          </cell>
          <cell r="AE32">
            <v>0</v>
          </cell>
          <cell r="AF32">
            <v>0</v>
          </cell>
          <cell r="AG32">
            <v>0</v>
          </cell>
          <cell r="AH32">
            <v>0</v>
          </cell>
          <cell r="AI32">
            <v>104</v>
          </cell>
          <cell r="AJ32">
            <v>1496114</v>
          </cell>
          <cell r="AK32">
            <v>0</v>
          </cell>
          <cell r="AL32">
            <v>0</v>
          </cell>
          <cell r="AM32">
            <v>0</v>
          </cell>
          <cell r="AN32">
            <v>0</v>
          </cell>
          <cell r="AO32">
            <v>0</v>
          </cell>
          <cell r="AP32">
            <v>2014000</v>
          </cell>
          <cell r="AQ32">
            <v>0</v>
          </cell>
          <cell r="AR32">
            <v>0</v>
          </cell>
          <cell r="AS32">
            <v>0</v>
          </cell>
          <cell r="AT32">
            <v>120840</v>
          </cell>
          <cell r="AU32">
            <v>20140</v>
          </cell>
          <cell r="AV32">
            <v>4430800</v>
          </cell>
          <cell r="AW32">
            <v>310156</v>
          </cell>
          <cell r="AX32">
            <v>0</v>
          </cell>
          <cell r="AY32">
            <v>164850</v>
          </cell>
          <cell r="AZ32">
            <v>3814814</v>
          </cell>
          <cell r="BA32">
            <v>1099000</v>
          </cell>
          <cell r="BB32">
            <v>1.35</v>
          </cell>
          <cell r="BC32">
            <v>384650</v>
          </cell>
          <cell r="BD32">
            <v>1483650</v>
          </cell>
          <cell r="BE32">
            <v>2331164</v>
          </cell>
          <cell r="BF32">
            <v>473218</v>
          </cell>
          <cell r="BG32">
            <v>3506446</v>
          </cell>
          <cell r="BH32">
            <v>800000</v>
          </cell>
          <cell r="BI32">
            <v>1613730</v>
          </cell>
          <cell r="BJ32">
            <v>231036</v>
          </cell>
          <cell r="BK32">
            <v>0</v>
          </cell>
          <cell r="BL32">
            <v>841540</v>
          </cell>
          <cell r="BM32" t="b">
            <v>1</v>
          </cell>
          <cell r="BN32">
            <v>20140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E32">
            <v>0</v>
          </cell>
          <cell r="CF32">
            <v>0</v>
          </cell>
          <cell r="CG32" t="str">
            <v>IANUARIE</v>
          </cell>
          <cell r="CH32" t="str">
            <v>I</v>
          </cell>
          <cell r="CI32">
            <v>0</v>
          </cell>
          <cell r="CJ32" t="b">
            <v>0</v>
          </cell>
          <cell r="CK32">
            <v>0</v>
          </cell>
          <cell r="CL32">
            <v>0</v>
          </cell>
          <cell r="CM32">
            <v>0</v>
          </cell>
          <cell r="CN32">
            <v>11</v>
          </cell>
          <cell r="CO32" t="str">
            <v>N</v>
          </cell>
          <cell r="CP32" t="str">
            <v>N</v>
          </cell>
          <cell r="CQ32" t="b">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t="b">
            <v>0</v>
          </cell>
          <cell r="DN32" t="b">
            <v>0</v>
          </cell>
          <cell r="DO32" t="b">
            <v>0</v>
          </cell>
          <cell r="DP32" t="b">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t="b">
            <v>0</v>
          </cell>
          <cell r="ES32">
            <v>0</v>
          </cell>
          <cell r="ET32">
            <v>0</v>
          </cell>
          <cell r="EU32">
            <v>0</v>
          </cell>
          <cell r="EV32">
            <v>35125</v>
          </cell>
          <cell r="EW32" t="b">
            <v>0</v>
          </cell>
        </row>
        <row r="33">
          <cell r="A33">
            <v>91</v>
          </cell>
          <cell r="B33" t="str">
            <v>2501123020012</v>
          </cell>
          <cell r="C33" t="str">
            <v>vechi</v>
          </cell>
          <cell r="D33" t="str">
            <v>HORHAT DOINA-LUCRETIA</v>
          </cell>
          <cell r="E33" t="str">
            <v>HORHAT</v>
          </cell>
          <cell r="F33" t="str">
            <v>DOINA-LUCRETIA</v>
          </cell>
          <cell r="G33" t="str">
            <v>sef serviciu</v>
          </cell>
          <cell r="H33">
            <v>0</v>
          </cell>
          <cell r="I33">
            <v>3905000</v>
          </cell>
          <cell r="J33">
            <v>5703252</v>
          </cell>
          <cell r="K33">
            <v>5703252</v>
          </cell>
          <cell r="L33">
            <v>1054350</v>
          </cell>
          <cell r="M33">
            <v>1054350</v>
          </cell>
          <cell r="N33">
            <v>743902</v>
          </cell>
          <cell r="O33">
            <v>15</v>
          </cell>
          <cell r="P33">
            <v>743902</v>
          </cell>
          <cell r="Q33">
            <v>168</v>
          </cell>
          <cell r="R33">
            <v>168</v>
          </cell>
          <cell r="S33">
            <v>0</v>
          </cell>
          <cell r="T33">
            <v>0</v>
          </cell>
          <cell r="U33">
            <v>0</v>
          </cell>
          <cell r="V33">
            <v>0</v>
          </cell>
          <cell r="W33">
            <v>0</v>
          </cell>
          <cell r="X33">
            <v>0</v>
          </cell>
          <cell r="Y33">
            <v>0</v>
          </cell>
          <cell r="Z33">
            <v>25</v>
          </cell>
          <cell r="AA33">
            <v>1425813</v>
          </cell>
          <cell r="AB33">
            <v>1425813</v>
          </cell>
          <cell r="AC33">
            <v>10</v>
          </cell>
          <cell r="AD33">
            <v>570325</v>
          </cell>
          <cell r="AE33">
            <v>570325</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384970</v>
          </cell>
          <cell r="AU33">
            <v>57033</v>
          </cell>
          <cell r="AV33">
            <v>7699390</v>
          </cell>
          <cell r="AW33">
            <v>538957</v>
          </cell>
          <cell r="AX33">
            <v>0</v>
          </cell>
          <cell r="AY33">
            <v>164850</v>
          </cell>
          <cell r="AZ33">
            <v>6553580</v>
          </cell>
          <cell r="BA33">
            <v>1099000</v>
          </cell>
          <cell r="BB33">
            <v>1</v>
          </cell>
          <cell r="BC33">
            <v>0</v>
          </cell>
          <cell r="BD33">
            <v>1099000</v>
          </cell>
          <cell r="BE33">
            <v>5454580</v>
          </cell>
          <cell r="BF33">
            <v>1341847</v>
          </cell>
          <cell r="BG33">
            <v>5376583</v>
          </cell>
          <cell r="BH33">
            <v>2400000</v>
          </cell>
          <cell r="BI33">
            <v>0</v>
          </cell>
          <cell r="BJ33">
            <v>0</v>
          </cell>
          <cell r="BK33">
            <v>0</v>
          </cell>
          <cell r="BL33">
            <v>2937533</v>
          </cell>
          <cell r="BM33" t="b">
            <v>1</v>
          </cell>
          <cell r="BN33">
            <v>39050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E33">
            <v>0</v>
          </cell>
          <cell r="CF33">
            <v>0</v>
          </cell>
          <cell r="CG33" t="str">
            <v>IANUARIE</v>
          </cell>
          <cell r="CH33" t="str">
            <v>IA</v>
          </cell>
          <cell r="CI33">
            <v>0</v>
          </cell>
          <cell r="CJ33" t="b">
            <v>0</v>
          </cell>
          <cell r="CK33">
            <v>0</v>
          </cell>
          <cell r="CL33">
            <v>0</v>
          </cell>
          <cell r="CM33">
            <v>0</v>
          </cell>
          <cell r="CN33">
            <v>11</v>
          </cell>
          <cell r="CO33" t="str">
            <v>N</v>
          </cell>
          <cell r="CP33" t="str">
            <v>N</v>
          </cell>
          <cell r="CQ33" t="b">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t="b">
            <v>0</v>
          </cell>
          <cell r="DN33" t="b">
            <v>0</v>
          </cell>
          <cell r="DO33" t="b">
            <v>0</v>
          </cell>
          <cell r="DP33" t="b">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t="b">
            <v>0</v>
          </cell>
          <cell r="ES33">
            <v>0</v>
          </cell>
          <cell r="ET33">
            <v>0</v>
          </cell>
          <cell r="EU33">
            <v>0</v>
          </cell>
          <cell r="EV33">
            <v>34248</v>
          </cell>
          <cell r="EW33" t="b">
            <v>0</v>
          </cell>
        </row>
        <row r="34">
          <cell r="A34">
            <v>74</v>
          </cell>
          <cell r="B34" t="str">
            <v>1640530024907</v>
          </cell>
          <cell r="C34" t="str">
            <v>vechi</v>
          </cell>
          <cell r="D34" t="str">
            <v>ROSU VASILE</v>
          </cell>
          <cell r="E34" t="str">
            <v>ROSU</v>
          </cell>
          <cell r="F34" t="str">
            <v>VASILE</v>
          </cell>
          <cell r="G34" t="str">
            <v>paznic</v>
          </cell>
          <cell r="H34">
            <v>0</v>
          </cell>
          <cell r="I34">
            <v>1551000</v>
          </cell>
          <cell r="J34">
            <v>1551000</v>
          </cell>
          <cell r="K34">
            <v>1551000</v>
          </cell>
          <cell r="L34">
            <v>0</v>
          </cell>
          <cell r="M34">
            <v>0</v>
          </cell>
          <cell r="N34">
            <v>0</v>
          </cell>
          <cell r="O34">
            <v>0</v>
          </cell>
          <cell r="P34">
            <v>0</v>
          </cell>
          <cell r="Q34">
            <v>168</v>
          </cell>
          <cell r="R34">
            <v>168</v>
          </cell>
          <cell r="S34">
            <v>0</v>
          </cell>
          <cell r="T34">
            <v>0</v>
          </cell>
          <cell r="U34">
            <v>0</v>
          </cell>
          <cell r="V34">
            <v>0</v>
          </cell>
          <cell r="W34">
            <v>0</v>
          </cell>
          <cell r="X34">
            <v>84</v>
          </cell>
          <cell r="Y34">
            <v>193875</v>
          </cell>
          <cell r="Z34">
            <v>20</v>
          </cell>
          <cell r="AA34">
            <v>310200</v>
          </cell>
          <cell r="AB34">
            <v>310200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93060</v>
          </cell>
          <cell r="AU34">
            <v>15510</v>
          </cell>
          <cell r="AV34">
            <v>2055075</v>
          </cell>
          <cell r="AW34">
            <v>143855</v>
          </cell>
          <cell r="AX34">
            <v>0</v>
          </cell>
          <cell r="AY34">
            <v>164850</v>
          </cell>
          <cell r="AZ34">
            <v>1637800</v>
          </cell>
          <cell r="BA34">
            <v>1099000</v>
          </cell>
          <cell r="BB34">
            <v>1</v>
          </cell>
          <cell r="BC34">
            <v>0</v>
          </cell>
          <cell r="BD34">
            <v>1099000</v>
          </cell>
          <cell r="BE34">
            <v>538800</v>
          </cell>
          <cell r="BF34">
            <v>96984</v>
          </cell>
          <cell r="BG34">
            <v>1705666</v>
          </cell>
          <cell r="BH34">
            <v>700000</v>
          </cell>
          <cell r="BI34">
            <v>0</v>
          </cell>
          <cell r="BJ34">
            <v>0</v>
          </cell>
          <cell r="BK34">
            <v>0</v>
          </cell>
          <cell r="BL34">
            <v>990156</v>
          </cell>
          <cell r="BM34" t="b">
            <v>1</v>
          </cell>
          <cell r="BN34">
            <v>15510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E34">
            <v>0</v>
          </cell>
          <cell r="CF34">
            <v>0</v>
          </cell>
          <cell r="CG34" t="str">
            <v>IANUARIE</v>
          </cell>
          <cell r="CH34" t="str">
            <v>I</v>
          </cell>
          <cell r="CI34">
            <v>0</v>
          </cell>
          <cell r="CJ34" t="b">
            <v>0</v>
          </cell>
          <cell r="CK34">
            <v>0</v>
          </cell>
          <cell r="CL34">
            <v>0</v>
          </cell>
          <cell r="CM34">
            <v>0</v>
          </cell>
          <cell r="CN34">
            <v>11</v>
          </cell>
          <cell r="CO34" t="str">
            <v>N</v>
          </cell>
          <cell r="CP34" t="str">
            <v>N</v>
          </cell>
          <cell r="CQ34" t="b">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t="b">
            <v>0</v>
          </cell>
          <cell r="DN34" t="b">
            <v>0</v>
          </cell>
          <cell r="DO34" t="b">
            <v>0</v>
          </cell>
          <cell r="DP34" t="b">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t="b">
            <v>0</v>
          </cell>
          <cell r="ES34">
            <v>0</v>
          </cell>
          <cell r="ET34">
            <v>0</v>
          </cell>
          <cell r="EU34">
            <v>0</v>
          </cell>
          <cell r="EV34">
            <v>35125</v>
          </cell>
          <cell r="EW34" t="b">
            <v>0</v>
          </cell>
        </row>
        <row r="35">
          <cell r="A35">
            <v>92</v>
          </cell>
          <cell r="B35" t="str">
            <v>1570428022680</v>
          </cell>
          <cell r="C35" t="str">
            <v>vechi</v>
          </cell>
          <cell r="D35" t="str">
            <v>CODRE DAN</v>
          </cell>
          <cell r="E35" t="str">
            <v>CODRE</v>
          </cell>
          <cell r="F35" t="str">
            <v>DAN</v>
          </cell>
          <cell r="G35" t="str">
            <v>consilier</v>
          </cell>
          <cell r="H35">
            <v>0</v>
          </cell>
          <cell r="I35">
            <v>3183600</v>
          </cell>
          <cell r="J35">
            <v>3183600</v>
          </cell>
          <cell r="K35">
            <v>3183600</v>
          </cell>
          <cell r="L35">
            <v>0</v>
          </cell>
          <cell r="M35">
            <v>0</v>
          </cell>
          <cell r="N35">
            <v>0</v>
          </cell>
          <cell r="O35">
            <v>0</v>
          </cell>
          <cell r="P35">
            <v>0</v>
          </cell>
          <cell r="Q35">
            <v>168</v>
          </cell>
          <cell r="R35">
            <v>168</v>
          </cell>
          <cell r="S35">
            <v>0</v>
          </cell>
          <cell r="T35">
            <v>0</v>
          </cell>
          <cell r="U35">
            <v>0</v>
          </cell>
          <cell r="V35">
            <v>0</v>
          </cell>
          <cell r="W35">
            <v>0</v>
          </cell>
          <cell r="X35">
            <v>0</v>
          </cell>
          <cell r="Y35">
            <v>0</v>
          </cell>
          <cell r="Z35">
            <v>20</v>
          </cell>
          <cell r="AA35">
            <v>636720</v>
          </cell>
          <cell r="AB35">
            <v>636720</v>
          </cell>
          <cell r="AC35">
            <v>10</v>
          </cell>
          <cell r="AD35">
            <v>318360</v>
          </cell>
          <cell r="AE35">
            <v>318360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206934</v>
          </cell>
          <cell r="AU35">
            <v>31836</v>
          </cell>
          <cell r="AV35">
            <v>4138680</v>
          </cell>
          <cell r="AW35">
            <v>289708</v>
          </cell>
          <cell r="AX35">
            <v>0</v>
          </cell>
          <cell r="AY35">
            <v>164850</v>
          </cell>
          <cell r="AZ35">
            <v>3445352</v>
          </cell>
          <cell r="BA35">
            <v>1099000</v>
          </cell>
          <cell r="BB35">
            <v>1.2</v>
          </cell>
          <cell r="BC35">
            <v>219800</v>
          </cell>
          <cell r="BD35">
            <v>1318800</v>
          </cell>
          <cell r="BE35">
            <v>2126552</v>
          </cell>
          <cell r="BF35">
            <v>426157</v>
          </cell>
          <cell r="BG35">
            <v>3184045</v>
          </cell>
          <cell r="BH35">
            <v>1500000</v>
          </cell>
          <cell r="BI35">
            <v>0</v>
          </cell>
          <cell r="BJ35">
            <v>0</v>
          </cell>
          <cell r="BK35">
            <v>0</v>
          </cell>
          <cell r="BL35">
            <v>1652209</v>
          </cell>
          <cell r="BM35" t="b">
            <v>1</v>
          </cell>
          <cell r="BN35">
            <v>31836</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E35">
            <v>0</v>
          </cell>
          <cell r="CF35">
            <v>0</v>
          </cell>
          <cell r="CG35" t="str">
            <v>IANUARIE</v>
          </cell>
          <cell r="CH35" t="str">
            <v>I</v>
          </cell>
          <cell r="CI35">
            <v>0</v>
          </cell>
          <cell r="CJ35" t="b">
            <v>0</v>
          </cell>
          <cell r="CK35">
            <v>0</v>
          </cell>
          <cell r="CL35">
            <v>0</v>
          </cell>
          <cell r="CM35">
            <v>0</v>
          </cell>
          <cell r="CN35">
            <v>11</v>
          </cell>
          <cell r="CO35" t="str">
            <v>N</v>
          </cell>
          <cell r="CP35" t="str">
            <v>N</v>
          </cell>
          <cell r="CQ35" t="b">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t="b">
            <v>0</v>
          </cell>
          <cell r="DN35" t="b">
            <v>0</v>
          </cell>
          <cell r="DO35" t="b">
            <v>0</v>
          </cell>
          <cell r="DP35" t="b">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t="b">
            <v>0</v>
          </cell>
          <cell r="ES35">
            <v>0</v>
          </cell>
          <cell r="ET35">
            <v>0</v>
          </cell>
          <cell r="EU35">
            <v>0</v>
          </cell>
          <cell r="EV35">
            <v>34806</v>
          </cell>
          <cell r="EW35" t="b">
            <v>0</v>
          </cell>
        </row>
        <row r="36">
          <cell r="A36">
            <v>93</v>
          </cell>
          <cell r="B36" t="str">
            <v>2720324024907</v>
          </cell>
          <cell r="C36" t="str">
            <v>vechi</v>
          </cell>
          <cell r="D36" t="str">
            <v>GHERMAN LUCRETIA-FLORICA</v>
          </cell>
          <cell r="E36" t="str">
            <v>GHERMAN</v>
          </cell>
          <cell r="F36" t="str">
            <v>LUCRETIA-FLORICA</v>
          </cell>
          <cell r="G36" t="str">
            <v>consilier</v>
          </cell>
          <cell r="H36">
            <v>0</v>
          </cell>
          <cell r="I36">
            <v>3116500</v>
          </cell>
          <cell r="J36">
            <v>3116500</v>
          </cell>
          <cell r="K36">
            <v>3116500</v>
          </cell>
          <cell r="L36">
            <v>0</v>
          </cell>
          <cell r="M36">
            <v>0</v>
          </cell>
          <cell r="N36">
            <v>0</v>
          </cell>
          <cell r="O36">
            <v>0</v>
          </cell>
          <cell r="P36">
            <v>0</v>
          </cell>
          <cell r="Q36">
            <v>168</v>
          </cell>
          <cell r="R36">
            <v>168</v>
          </cell>
          <cell r="S36">
            <v>0</v>
          </cell>
          <cell r="T36">
            <v>0</v>
          </cell>
          <cell r="U36">
            <v>0</v>
          </cell>
          <cell r="V36">
            <v>0</v>
          </cell>
          <cell r="W36">
            <v>0</v>
          </cell>
          <cell r="X36">
            <v>0</v>
          </cell>
          <cell r="Y36">
            <v>0</v>
          </cell>
          <cell r="Z36">
            <v>5</v>
          </cell>
          <cell r="AA36">
            <v>155825</v>
          </cell>
          <cell r="AB36">
            <v>155825</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163616</v>
          </cell>
          <cell r="AU36">
            <v>31165</v>
          </cell>
          <cell r="AV36">
            <v>3272325</v>
          </cell>
          <cell r="AW36">
            <v>229063</v>
          </cell>
          <cell r="AX36">
            <v>0</v>
          </cell>
          <cell r="AY36">
            <v>164850</v>
          </cell>
          <cell r="AZ36">
            <v>2683631</v>
          </cell>
          <cell r="BA36">
            <v>1099000</v>
          </cell>
          <cell r="BB36">
            <v>1.4</v>
          </cell>
          <cell r="BC36">
            <v>439600</v>
          </cell>
          <cell r="BD36">
            <v>1538600</v>
          </cell>
          <cell r="BE36">
            <v>1145031</v>
          </cell>
          <cell r="BF36">
            <v>206106</v>
          </cell>
          <cell r="BG36">
            <v>2642375</v>
          </cell>
          <cell r="BH36">
            <v>1100000</v>
          </cell>
          <cell r="BI36">
            <v>0</v>
          </cell>
          <cell r="BJ36">
            <v>100000</v>
          </cell>
          <cell r="BK36">
            <v>0</v>
          </cell>
          <cell r="BL36">
            <v>1411210</v>
          </cell>
          <cell r="BM36" t="b">
            <v>1</v>
          </cell>
          <cell r="BN36">
            <v>31165</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E36">
            <v>0</v>
          </cell>
          <cell r="CF36">
            <v>0</v>
          </cell>
          <cell r="CG36" t="str">
            <v>IANUARIE</v>
          </cell>
          <cell r="CH36" t="str">
            <v>I</v>
          </cell>
          <cell r="CI36">
            <v>0</v>
          </cell>
          <cell r="CJ36" t="b">
            <v>0</v>
          </cell>
          <cell r="CK36">
            <v>0</v>
          </cell>
          <cell r="CL36">
            <v>0</v>
          </cell>
          <cell r="CM36">
            <v>0</v>
          </cell>
          <cell r="CN36">
            <v>11</v>
          </cell>
          <cell r="CO36" t="str">
            <v>N</v>
          </cell>
          <cell r="CP36" t="str">
            <v>N</v>
          </cell>
          <cell r="CQ36" t="b">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t="b">
            <v>0</v>
          </cell>
          <cell r="DN36" t="b">
            <v>0</v>
          </cell>
          <cell r="DO36" t="b">
            <v>0</v>
          </cell>
          <cell r="DP36" t="b">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t="b">
            <v>0</v>
          </cell>
          <cell r="ES36">
            <v>0</v>
          </cell>
          <cell r="ET36">
            <v>0</v>
          </cell>
          <cell r="EU36">
            <v>0</v>
          </cell>
          <cell r="EV36">
            <v>35517</v>
          </cell>
          <cell r="EW36" t="b">
            <v>0</v>
          </cell>
        </row>
        <row r="37">
          <cell r="A37">
            <v>94</v>
          </cell>
          <cell r="B37" t="str">
            <v>2701015021873</v>
          </cell>
          <cell r="C37" t="str">
            <v>vechi</v>
          </cell>
          <cell r="D37" t="str">
            <v>DRAGAN RODICA-LIVIA</v>
          </cell>
          <cell r="E37" t="str">
            <v>DRAGAN</v>
          </cell>
          <cell r="F37" t="str">
            <v>RODICA-LIVIA</v>
          </cell>
          <cell r="G37" t="str">
            <v>consilier</v>
          </cell>
          <cell r="H37">
            <v>0</v>
          </cell>
          <cell r="I37">
            <v>2999000</v>
          </cell>
          <cell r="J37">
            <v>2999000</v>
          </cell>
          <cell r="K37">
            <v>2999000</v>
          </cell>
          <cell r="L37">
            <v>0</v>
          </cell>
          <cell r="M37">
            <v>0</v>
          </cell>
          <cell r="N37">
            <v>0</v>
          </cell>
          <cell r="O37">
            <v>0</v>
          </cell>
          <cell r="P37">
            <v>0</v>
          </cell>
          <cell r="Q37">
            <v>168</v>
          </cell>
          <cell r="R37">
            <v>168</v>
          </cell>
          <cell r="S37">
            <v>0</v>
          </cell>
          <cell r="T37">
            <v>0</v>
          </cell>
          <cell r="U37">
            <v>0</v>
          </cell>
          <cell r="V37">
            <v>0</v>
          </cell>
          <cell r="W37">
            <v>0</v>
          </cell>
          <cell r="X37">
            <v>0</v>
          </cell>
          <cell r="Y37">
            <v>0</v>
          </cell>
          <cell r="Z37">
            <v>5</v>
          </cell>
          <cell r="AA37">
            <v>149950</v>
          </cell>
          <cell r="AB37">
            <v>149950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157448</v>
          </cell>
          <cell r="AU37">
            <v>29990</v>
          </cell>
          <cell r="AV37">
            <v>3148950</v>
          </cell>
          <cell r="AW37">
            <v>220426</v>
          </cell>
          <cell r="AX37">
            <v>0</v>
          </cell>
          <cell r="AY37">
            <v>164850</v>
          </cell>
          <cell r="AZ37">
            <v>2576236</v>
          </cell>
          <cell r="BA37">
            <v>1099000</v>
          </cell>
          <cell r="BB37">
            <v>1.4</v>
          </cell>
          <cell r="BC37">
            <v>439600</v>
          </cell>
          <cell r="BD37">
            <v>1538600</v>
          </cell>
          <cell r="BE37">
            <v>1037636</v>
          </cell>
          <cell r="BF37">
            <v>186774</v>
          </cell>
          <cell r="BG37">
            <v>2554312</v>
          </cell>
          <cell r="BH37">
            <v>1100000</v>
          </cell>
          <cell r="BI37">
            <v>0</v>
          </cell>
          <cell r="BJ37">
            <v>0</v>
          </cell>
          <cell r="BK37">
            <v>0</v>
          </cell>
          <cell r="BL37">
            <v>1424322</v>
          </cell>
          <cell r="BM37" t="b">
            <v>1</v>
          </cell>
          <cell r="BN37">
            <v>29990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E37">
            <v>0</v>
          </cell>
          <cell r="CF37">
            <v>0</v>
          </cell>
          <cell r="CG37" t="str">
            <v>IANUARIE</v>
          </cell>
          <cell r="CH37" t="str">
            <v>II</v>
          </cell>
          <cell r="CI37">
            <v>0</v>
          </cell>
          <cell r="CJ37" t="b">
            <v>0</v>
          </cell>
          <cell r="CK37">
            <v>0</v>
          </cell>
          <cell r="CL37">
            <v>0</v>
          </cell>
          <cell r="CM37">
            <v>0</v>
          </cell>
          <cell r="CN37">
            <v>11</v>
          </cell>
          <cell r="CO37" t="str">
            <v>N</v>
          </cell>
          <cell r="CP37" t="str">
            <v>N</v>
          </cell>
          <cell r="CQ37" t="b">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t="b">
            <v>0</v>
          </cell>
          <cell r="DN37" t="b">
            <v>0</v>
          </cell>
          <cell r="DO37" t="b">
            <v>0</v>
          </cell>
          <cell r="DP37" t="b">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t="b">
            <v>0</v>
          </cell>
          <cell r="ES37">
            <v>0</v>
          </cell>
          <cell r="ET37">
            <v>0</v>
          </cell>
          <cell r="EU37">
            <v>0</v>
          </cell>
          <cell r="EW37" t="b">
            <v>0</v>
          </cell>
        </row>
        <row r="38">
          <cell r="A38">
            <v>95</v>
          </cell>
          <cell r="B38" t="str">
            <v>1360127020025</v>
          </cell>
          <cell r="C38" t="str">
            <v>vechi</v>
          </cell>
          <cell r="D38" t="str">
            <v>IONESCU ION-LIVIU-CEZAR</v>
          </cell>
          <cell r="E38" t="str">
            <v>IONESCU</v>
          </cell>
          <cell r="F38" t="str">
            <v>ION-LIVIU-CEZAR</v>
          </cell>
          <cell r="G38" t="str">
            <v>inspector speci</v>
          </cell>
          <cell r="H38">
            <v>0</v>
          </cell>
          <cell r="I38">
            <v>2824100</v>
          </cell>
          <cell r="J38">
            <v>2824100</v>
          </cell>
          <cell r="K38">
            <v>2824100</v>
          </cell>
          <cell r="L38">
            <v>0</v>
          </cell>
          <cell r="M38">
            <v>0</v>
          </cell>
          <cell r="N38">
            <v>0</v>
          </cell>
          <cell r="O38">
            <v>0</v>
          </cell>
          <cell r="P38">
            <v>0</v>
          </cell>
          <cell r="Q38">
            <v>168</v>
          </cell>
          <cell r="R38">
            <v>168</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141205</v>
          </cell>
          <cell r="AU38">
            <v>28241</v>
          </cell>
          <cell r="AV38">
            <v>2824100</v>
          </cell>
          <cell r="AW38">
            <v>197687</v>
          </cell>
          <cell r="AX38">
            <v>0</v>
          </cell>
          <cell r="AY38">
            <v>164850</v>
          </cell>
          <cell r="AZ38">
            <v>2292117</v>
          </cell>
          <cell r="BA38">
            <v>1099000</v>
          </cell>
          <cell r="BB38">
            <v>1</v>
          </cell>
          <cell r="BC38">
            <v>0</v>
          </cell>
          <cell r="BD38">
            <v>1099000</v>
          </cell>
          <cell r="BE38">
            <v>1193117</v>
          </cell>
          <cell r="BF38">
            <v>214761</v>
          </cell>
          <cell r="BG38">
            <v>2242206</v>
          </cell>
          <cell r="BH38">
            <v>1000000</v>
          </cell>
          <cell r="BI38">
            <v>0</v>
          </cell>
          <cell r="BJ38">
            <v>0</v>
          </cell>
          <cell r="BK38">
            <v>0</v>
          </cell>
          <cell r="BL38">
            <v>1213965</v>
          </cell>
          <cell r="BM38" t="b">
            <v>1</v>
          </cell>
          <cell r="BN38">
            <v>28241</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E38">
            <v>0</v>
          </cell>
          <cell r="CF38">
            <v>0</v>
          </cell>
          <cell r="CG38" t="str">
            <v>IANUARIE</v>
          </cell>
          <cell r="CH38" t="str">
            <v>II</v>
          </cell>
          <cell r="CI38">
            <v>0</v>
          </cell>
          <cell r="CJ38" t="b">
            <v>0</v>
          </cell>
          <cell r="CK38">
            <v>0</v>
          </cell>
          <cell r="CL38">
            <v>0</v>
          </cell>
          <cell r="CM38">
            <v>0</v>
          </cell>
          <cell r="CN38">
            <v>11</v>
          </cell>
          <cell r="CO38" t="str">
            <v>N</v>
          </cell>
          <cell r="CP38" t="str">
            <v>N</v>
          </cell>
          <cell r="CQ38" t="b">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t="b">
            <v>0</v>
          </cell>
          <cell r="DN38" t="b">
            <v>0</v>
          </cell>
          <cell r="DO38" t="b">
            <v>0</v>
          </cell>
          <cell r="DP38" t="b">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t="b">
            <v>0</v>
          </cell>
          <cell r="ES38">
            <v>0</v>
          </cell>
          <cell r="ET38">
            <v>0</v>
          </cell>
          <cell r="EU38">
            <v>0</v>
          </cell>
          <cell r="EW38" t="b">
            <v>0</v>
          </cell>
        </row>
        <row r="39">
          <cell r="A39">
            <v>98</v>
          </cell>
          <cell r="B39" t="str">
            <v>2470926020028</v>
          </cell>
          <cell r="C39" t="str">
            <v>vechi</v>
          </cell>
          <cell r="D39" t="str">
            <v>BUZDUGAN ELENA</v>
          </cell>
          <cell r="E39" t="str">
            <v>BUZDUGAN</v>
          </cell>
          <cell r="F39" t="str">
            <v>ELENA</v>
          </cell>
          <cell r="G39" t="str">
            <v>inspector</v>
          </cell>
          <cell r="H39">
            <v>0</v>
          </cell>
          <cell r="I39">
            <v>2348867</v>
          </cell>
          <cell r="J39">
            <v>2348867</v>
          </cell>
          <cell r="K39">
            <v>2348867</v>
          </cell>
          <cell r="L39">
            <v>0</v>
          </cell>
          <cell r="M39">
            <v>0</v>
          </cell>
          <cell r="N39">
            <v>0</v>
          </cell>
          <cell r="O39">
            <v>0</v>
          </cell>
          <cell r="P39">
            <v>0</v>
          </cell>
          <cell r="Q39">
            <v>168</v>
          </cell>
          <cell r="R39">
            <v>168</v>
          </cell>
          <cell r="S39">
            <v>0</v>
          </cell>
          <cell r="T39">
            <v>0</v>
          </cell>
          <cell r="U39">
            <v>0</v>
          </cell>
          <cell r="V39">
            <v>0</v>
          </cell>
          <cell r="W39">
            <v>0</v>
          </cell>
          <cell r="X39">
            <v>0</v>
          </cell>
          <cell r="Y39">
            <v>0</v>
          </cell>
          <cell r="Z39">
            <v>25</v>
          </cell>
          <cell r="AA39">
            <v>587217</v>
          </cell>
          <cell r="AB39">
            <v>587217</v>
          </cell>
          <cell r="AC39">
            <v>10</v>
          </cell>
          <cell r="AD39">
            <v>234887</v>
          </cell>
          <cell r="AE39">
            <v>234887</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158549</v>
          </cell>
          <cell r="AU39">
            <v>23489</v>
          </cell>
          <cell r="AV39">
            <v>3170971</v>
          </cell>
          <cell r="AW39">
            <v>221968</v>
          </cell>
          <cell r="AX39">
            <v>0</v>
          </cell>
          <cell r="AY39">
            <v>164850</v>
          </cell>
          <cell r="AZ39">
            <v>2602115</v>
          </cell>
          <cell r="BA39">
            <v>1099000</v>
          </cell>
          <cell r="BB39">
            <v>1</v>
          </cell>
          <cell r="BC39">
            <v>0</v>
          </cell>
          <cell r="BD39">
            <v>1099000</v>
          </cell>
          <cell r="BE39">
            <v>1503115</v>
          </cell>
          <cell r="BF39">
            <v>282766</v>
          </cell>
          <cell r="BG39">
            <v>2484199</v>
          </cell>
          <cell r="BH39">
            <v>900000</v>
          </cell>
          <cell r="BI39">
            <v>0</v>
          </cell>
          <cell r="BJ39">
            <v>600000</v>
          </cell>
          <cell r="BK39">
            <v>0</v>
          </cell>
          <cell r="BL39">
            <v>960710</v>
          </cell>
          <cell r="BM39" t="b">
            <v>1</v>
          </cell>
          <cell r="BN39">
            <v>23489</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t="str">
            <v>d</v>
          </cell>
          <cell r="CE39">
            <v>0</v>
          </cell>
          <cell r="CF39">
            <v>0</v>
          </cell>
          <cell r="CG39" t="str">
            <v>IANUARIE</v>
          </cell>
          <cell r="CH39" t="str">
            <v>IA</v>
          </cell>
          <cell r="CI39">
            <v>0</v>
          </cell>
          <cell r="CJ39" t="b">
            <v>0</v>
          </cell>
          <cell r="CK39">
            <v>0</v>
          </cell>
          <cell r="CL39">
            <v>0</v>
          </cell>
          <cell r="CM39">
            <v>0</v>
          </cell>
          <cell r="CN39">
            <v>11</v>
          </cell>
          <cell r="CO39" t="str">
            <v>N</v>
          </cell>
          <cell r="CP39" t="str">
            <v>N</v>
          </cell>
          <cell r="CQ39" t="b">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t="b">
            <v>0</v>
          </cell>
          <cell r="DN39" t="b">
            <v>0</v>
          </cell>
          <cell r="DO39" t="b">
            <v>0</v>
          </cell>
          <cell r="DP39" t="b">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t="b">
            <v>0</v>
          </cell>
          <cell r="ES39">
            <v>0</v>
          </cell>
          <cell r="ET39">
            <v>0</v>
          </cell>
          <cell r="EU39">
            <v>0</v>
          </cell>
          <cell r="EV39">
            <v>32964</v>
          </cell>
          <cell r="EW39" t="b">
            <v>0</v>
          </cell>
        </row>
        <row r="40">
          <cell r="A40">
            <v>99</v>
          </cell>
          <cell r="B40" t="str">
            <v>1621103020047</v>
          </cell>
          <cell r="C40" t="str">
            <v>vechi</v>
          </cell>
          <cell r="D40" t="str">
            <v>TRUT DUMITRU</v>
          </cell>
          <cell r="E40" t="str">
            <v>TRUT</v>
          </cell>
          <cell r="F40" t="str">
            <v>DUMITRU</v>
          </cell>
          <cell r="G40" t="str">
            <v>inspector</v>
          </cell>
          <cell r="H40">
            <v>0</v>
          </cell>
          <cell r="I40">
            <v>2348867</v>
          </cell>
          <cell r="J40">
            <v>2348867</v>
          </cell>
          <cell r="K40">
            <v>2348867</v>
          </cell>
          <cell r="L40">
            <v>0</v>
          </cell>
          <cell r="M40">
            <v>0</v>
          </cell>
          <cell r="N40">
            <v>0</v>
          </cell>
          <cell r="O40">
            <v>0</v>
          </cell>
          <cell r="P40">
            <v>0</v>
          </cell>
          <cell r="Q40">
            <v>168</v>
          </cell>
          <cell r="R40">
            <v>168</v>
          </cell>
          <cell r="S40">
            <v>0</v>
          </cell>
          <cell r="T40">
            <v>0</v>
          </cell>
          <cell r="U40">
            <v>0</v>
          </cell>
          <cell r="V40">
            <v>0</v>
          </cell>
          <cell r="W40">
            <v>0</v>
          </cell>
          <cell r="X40">
            <v>0</v>
          </cell>
          <cell r="Y40">
            <v>0</v>
          </cell>
          <cell r="Z40">
            <v>20</v>
          </cell>
          <cell r="AA40">
            <v>469773</v>
          </cell>
          <cell r="AB40">
            <v>469773</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140932</v>
          </cell>
          <cell r="AU40">
            <v>23489</v>
          </cell>
          <cell r="AV40">
            <v>2818640</v>
          </cell>
          <cell r="AW40">
            <v>197305</v>
          </cell>
          <cell r="AX40">
            <v>0</v>
          </cell>
          <cell r="AY40">
            <v>164850</v>
          </cell>
          <cell r="AZ40">
            <v>2292064</v>
          </cell>
          <cell r="BA40">
            <v>1099000</v>
          </cell>
          <cell r="BB40">
            <v>1.35</v>
          </cell>
          <cell r="BC40">
            <v>384650</v>
          </cell>
          <cell r="BD40">
            <v>1483650</v>
          </cell>
          <cell r="BE40">
            <v>808414</v>
          </cell>
          <cell r="BF40">
            <v>145515</v>
          </cell>
          <cell r="BG40">
            <v>2311399</v>
          </cell>
          <cell r="BH40">
            <v>1000000</v>
          </cell>
          <cell r="BI40">
            <v>0</v>
          </cell>
          <cell r="BJ40">
            <v>0</v>
          </cell>
          <cell r="BK40">
            <v>0</v>
          </cell>
          <cell r="BL40">
            <v>1287910</v>
          </cell>
          <cell r="BM40" t="b">
            <v>1</v>
          </cell>
          <cell r="BN40">
            <v>23489</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E40">
            <v>0</v>
          </cell>
          <cell r="CF40">
            <v>0</v>
          </cell>
          <cell r="CG40" t="str">
            <v>IANUARIE</v>
          </cell>
          <cell r="CH40" t="str">
            <v>IA</v>
          </cell>
          <cell r="CI40">
            <v>0</v>
          </cell>
          <cell r="CJ40" t="b">
            <v>0</v>
          </cell>
          <cell r="CK40">
            <v>0</v>
          </cell>
          <cell r="CL40">
            <v>0</v>
          </cell>
          <cell r="CM40">
            <v>0</v>
          </cell>
          <cell r="CN40">
            <v>11</v>
          </cell>
          <cell r="CO40" t="str">
            <v>N</v>
          </cell>
          <cell r="CP40" t="str">
            <v>N</v>
          </cell>
          <cell r="CQ40" t="b">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t="b">
            <v>0</v>
          </cell>
          <cell r="DN40" t="b">
            <v>0</v>
          </cell>
          <cell r="DO40" t="b">
            <v>0</v>
          </cell>
          <cell r="DP40" t="b">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t="b">
            <v>0</v>
          </cell>
          <cell r="ES40">
            <v>0</v>
          </cell>
          <cell r="ET40">
            <v>0</v>
          </cell>
          <cell r="EU40">
            <v>0</v>
          </cell>
          <cell r="EV40">
            <v>35402</v>
          </cell>
          <cell r="EW40" t="b">
            <v>0</v>
          </cell>
        </row>
        <row r="41">
          <cell r="A41">
            <v>101</v>
          </cell>
          <cell r="B41" t="str">
            <v>2510926020084</v>
          </cell>
          <cell r="C41" t="str">
            <v>vechi</v>
          </cell>
          <cell r="D41" t="str">
            <v>PLUJAR SILVIA</v>
          </cell>
          <cell r="E41" t="str">
            <v>PLUJAR</v>
          </cell>
          <cell r="F41" t="str">
            <v>SILVIA</v>
          </cell>
          <cell r="G41" t="str">
            <v>inspector</v>
          </cell>
          <cell r="H41">
            <v>0</v>
          </cell>
          <cell r="I41">
            <v>2099800</v>
          </cell>
          <cell r="J41">
            <v>2099800</v>
          </cell>
          <cell r="K41">
            <v>2099800</v>
          </cell>
          <cell r="L41">
            <v>0</v>
          </cell>
          <cell r="M41">
            <v>0</v>
          </cell>
          <cell r="N41">
            <v>0</v>
          </cell>
          <cell r="O41">
            <v>0</v>
          </cell>
          <cell r="P41">
            <v>0</v>
          </cell>
          <cell r="Q41">
            <v>168</v>
          </cell>
          <cell r="R41">
            <v>168</v>
          </cell>
          <cell r="S41">
            <v>0</v>
          </cell>
          <cell r="T41">
            <v>0</v>
          </cell>
          <cell r="U41">
            <v>0</v>
          </cell>
          <cell r="V41">
            <v>0</v>
          </cell>
          <cell r="W41">
            <v>0</v>
          </cell>
          <cell r="X41">
            <v>0</v>
          </cell>
          <cell r="Y41">
            <v>0</v>
          </cell>
          <cell r="Z41">
            <v>25</v>
          </cell>
          <cell r="AA41">
            <v>524950</v>
          </cell>
          <cell r="AB41">
            <v>524950</v>
          </cell>
          <cell r="AC41">
            <v>10</v>
          </cell>
          <cell r="AD41">
            <v>209980</v>
          </cell>
          <cell r="AE41">
            <v>209980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141736</v>
          </cell>
          <cell r="AU41">
            <v>20998</v>
          </cell>
          <cell r="AV41">
            <v>2834730</v>
          </cell>
          <cell r="AW41">
            <v>198431</v>
          </cell>
          <cell r="AX41">
            <v>0</v>
          </cell>
          <cell r="AY41">
            <v>164850</v>
          </cell>
          <cell r="AZ41">
            <v>2308715</v>
          </cell>
          <cell r="BA41">
            <v>1099000</v>
          </cell>
          <cell r="BB41">
            <v>1</v>
          </cell>
          <cell r="BC41">
            <v>0</v>
          </cell>
          <cell r="BD41">
            <v>1099000</v>
          </cell>
          <cell r="BE41">
            <v>1209715</v>
          </cell>
          <cell r="BF41">
            <v>217749</v>
          </cell>
          <cell r="BG41">
            <v>2255816</v>
          </cell>
          <cell r="BH41">
            <v>1000000</v>
          </cell>
          <cell r="BI41">
            <v>0</v>
          </cell>
          <cell r="BJ41">
            <v>100000</v>
          </cell>
          <cell r="BK41">
            <v>0</v>
          </cell>
          <cell r="BL41">
            <v>1134818</v>
          </cell>
          <cell r="BM41" t="b">
            <v>1</v>
          </cell>
          <cell r="BN41">
            <v>20998</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E41">
            <v>0</v>
          </cell>
          <cell r="CF41">
            <v>0</v>
          </cell>
          <cell r="CG41" t="str">
            <v>IANUARIE</v>
          </cell>
          <cell r="CH41" t="str">
            <v>I</v>
          </cell>
          <cell r="CI41">
            <v>0</v>
          </cell>
          <cell r="CJ41" t="b">
            <v>0</v>
          </cell>
          <cell r="CK41">
            <v>0</v>
          </cell>
          <cell r="CL41">
            <v>0</v>
          </cell>
          <cell r="CM41">
            <v>0</v>
          </cell>
          <cell r="CN41">
            <v>11</v>
          </cell>
          <cell r="CO41" t="str">
            <v>N</v>
          </cell>
          <cell r="CP41" t="str">
            <v>N</v>
          </cell>
          <cell r="CQ41" t="b">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t="b">
            <v>0</v>
          </cell>
          <cell r="DN41" t="b">
            <v>0</v>
          </cell>
          <cell r="DO41" t="b">
            <v>0</v>
          </cell>
          <cell r="DP41" t="b">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t="b">
            <v>0</v>
          </cell>
          <cell r="ES41">
            <v>0</v>
          </cell>
          <cell r="ET41">
            <v>0</v>
          </cell>
          <cell r="EU41">
            <v>0</v>
          </cell>
          <cell r="EV41">
            <v>34827</v>
          </cell>
          <cell r="EW41" t="b">
            <v>0</v>
          </cell>
        </row>
        <row r="42">
          <cell r="A42">
            <v>100</v>
          </cell>
          <cell r="B42" t="str">
            <v>1580502020040</v>
          </cell>
          <cell r="C42" t="str">
            <v>vechi</v>
          </cell>
          <cell r="D42" t="str">
            <v>MORAR GHEORGHE</v>
          </cell>
          <cell r="E42" t="str">
            <v>MORAR</v>
          </cell>
          <cell r="F42" t="str">
            <v>GHEORGHE</v>
          </cell>
          <cell r="G42" t="str">
            <v>inspector</v>
          </cell>
          <cell r="H42">
            <v>0</v>
          </cell>
          <cell r="I42">
            <v>2099800</v>
          </cell>
          <cell r="J42">
            <v>2099800</v>
          </cell>
          <cell r="K42">
            <v>2099800</v>
          </cell>
          <cell r="L42">
            <v>0</v>
          </cell>
          <cell r="M42">
            <v>0</v>
          </cell>
          <cell r="N42">
            <v>0</v>
          </cell>
          <cell r="O42">
            <v>0</v>
          </cell>
          <cell r="P42">
            <v>0</v>
          </cell>
          <cell r="Q42">
            <v>168</v>
          </cell>
          <cell r="R42">
            <v>168</v>
          </cell>
          <cell r="S42">
            <v>0</v>
          </cell>
          <cell r="T42">
            <v>0</v>
          </cell>
          <cell r="U42">
            <v>63</v>
          </cell>
          <cell r="V42">
            <v>1574850</v>
          </cell>
          <cell r="W42">
            <v>1574850</v>
          </cell>
          <cell r="X42">
            <v>0</v>
          </cell>
          <cell r="Y42">
            <v>0</v>
          </cell>
          <cell r="Z42">
            <v>20</v>
          </cell>
          <cell r="AA42">
            <v>419960</v>
          </cell>
          <cell r="AB42">
            <v>419960</v>
          </cell>
          <cell r="AC42">
            <v>10</v>
          </cell>
          <cell r="AD42">
            <v>209980</v>
          </cell>
          <cell r="AE42">
            <v>209980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136487</v>
          </cell>
          <cell r="AU42">
            <v>20998</v>
          </cell>
          <cell r="AV42">
            <v>4304590</v>
          </cell>
          <cell r="AW42">
            <v>301321</v>
          </cell>
          <cell r="AX42">
            <v>0</v>
          </cell>
          <cell r="AY42">
            <v>164850</v>
          </cell>
          <cell r="AZ42">
            <v>3680934</v>
          </cell>
          <cell r="BA42">
            <v>1099000</v>
          </cell>
          <cell r="BB42">
            <v>1.35</v>
          </cell>
          <cell r="BC42">
            <v>384650</v>
          </cell>
          <cell r="BD42">
            <v>1483650</v>
          </cell>
          <cell r="BE42">
            <v>2197284</v>
          </cell>
          <cell r="BF42">
            <v>442425</v>
          </cell>
          <cell r="BG42">
            <v>3403359</v>
          </cell>
          <cell r="BH42">
            <v>700000</v>
          </cell>
          <cell r="BI42">
            <v>0</v>
          </cell>
          <cell r="BJ42">
            <v>650000</v>
          </cell>
          <cell r="BK42">
            <v>0</v>
          </cell>
          <cell r="BL42">
            <v>2032361</v>
          </cell>
          <cell r="BM42" t="b">
            <v>1</v>
          </cell>
          <cell r="BN42">
            <v>20998</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E42">
            <v>0</v>
          </cell>
          <cell r="CF42">
            <v>0</v>
          </cell>
          <cell r="CG42" t="str">
            <v>IANUARIE</v>
          </cell>
          <cell r="CH42" t="str">
            <v>I</v>
          </cell>
          <cell r="CI42">
            <v>0</v>
          </cell>
          <cell r="CJ42" t="b">
            <v>0</v>
          </cell>
          <cell r="CK42">
            <v>0</v>
          </cell>
          <cell r="CL42">
            <v>0</v>
          </cell>
          <cell r="CM42">
            <v>0</v>
          </cell>
          <cell r="CN42">
            <v>11</v>
          </cell>
          <cell r="CO42" t="str">
            <v>N</v>
          </cell>
          <cell r="CP42" t="str">
            <v>N</v>
          </cell>
          <cell r="CQ42" t="b">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t="b">
            <v>0</v>
          </cell>
          <cell r="DN42" t="b">
            <v>0</v>
          </cell>
          <cell r="DO42" t="b">
            <v>0</v>
          </cell>
          <cell r="DP42" t="b">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t="b">
            <v>0</v>
          </cell>
          <cell r="ES42">
            <v>0</v>
          </cell>
          <cell r="ET42">
            <v>0</v>
          </cell>
          <cell r="EU42">
            <v>0</v>
          </cell>
          <cell r="EV42">
            <v>34247</v>
          </cell>
          <cell r="EW42" t="b">
            <v>0</v>
          </cell>
        </row>
        <row r="43">
          <cell r="A43">
            <v>102</v>
          </cell>
          <cell r="B43" t="str">
            <v>2600530020011</v>
          </cell>
          <cell r="C43" t="str">
            <v>vechi</v>
          </cell>
          <cell r="D43" t="str">
            <v>ISTRATE ADRIANA-DORINA</v>
          </cell>
          <cell r="E43" t="str">
            <v>ISTRATE</v>
          </cell>
          <cell r="F43" t="str">
            <v>ADRIANA-DORINA</v>
          </cell>
          <cell r="G43" t="str">
            <v>referent</v>
          </cell>
          <cell r="H43">
            <v>0</v>
          </cell>
          <cell r="I43">
            <v>2348867</v>
          </cell>
          <cell r="J43">
            <v>2348867</v>
          </cell>
          <cell r="K43">
            <v>1006657</v>
          </cell>
          <cell r="L43">
            <v>0</v>
          </cell>
          <cell r="M43">
            <v>0</v>
          </cell>
          <cell r="N43">
            <v>0</v>
          </cell>
          <cell r="O43">
            <v>0</v>
          </cell>
          <cell r="P43">
            <v>0</v>
          </cell>
          <cell r="Q43">
            <v>168</v>
          </cell>
          <cell r="R43">
            <v>72</v>
          </cell>
          <cell r="S43">
            <v>0</v>
          </cell>
          <cell r="T43">
            <v>0</v>
          </cell>
          <cell r="U43">
            <v>0</v>
          </cell>
          <cell r="V43">
            <v>0</v>
          </cell>
          <cell r="W43">
            <v>0</v>
          </cell>
          <cell r="X43">
            <v>0</v>
          </cell>
          <cell r="Y43">
            <v>0</v>
          </cell>
          <cell r="Z43">
            <v>20</v>
          </cell>
          <cell r="AA43">
            <v>201331</v>
          </cell>
          <cell r="AB43">
            <v>469773</v>
          </cell>
          <cell r="AC43">
            <v>0</v>
          </cell>
          <cell r="AD43">
            <v>0</v>
          </cell>
          <cell r="AE43">
            <v>0</v>
          </cell>
          <cell r="AF43">
            <v>15</v>
          </cell>
          <cell r="AG43">
            <v>150999</v>
          </cell>
          <cell r="AH43">
            <v>352330</v>
          </cell>
          <cell r="AI43">
            <v>0</v>
          </cell>
          <cell r="AJ43">
            <v>0</v>
          </cell>
          <cell r="AK43">
            <v>1347662</v>
          </cell>
          <cell r="AL43">
            <v>0</v>
          </cell>
          <cell r="AM43">
            <v>0</v>
          </cell>
          <cell r="AN43">
            <v>0</v>
          </cell>
          <cell r="AO43">
            <v>0</v>
          </cell>
          <cell r="AP43">
            <v>0</v>
          </cell>
          <cell r="AQ43">
            <v>0</v>
          </cell>
          <cell r="AR43">
            <v>0</v>
          </cell>
          <cell r="AS43">
            <v>0</v>
          </cell>
          <cell r="AT43">
            <v>158548</v>
          </cell>
          <cell r="AU43">
            <v>23489</v>
          </cell>
          <cell r="AV43">
            <v>2706649</v>
          </cell>
          <cell r="AW43">
            <v>95129</v>
          </cell>
          <cell r="AX43">
            <v>0</v>
          </cell>
          <cell r="AY43">
            <v>164850</v>
          </cell>
          <cell r="AZ43">
            <v>2264633</v>
          </cell>
          <cell r="BA43">
            <v>1099000</v>
          </cell>
          <cell r="BB43">
            <v>1</v>
          </cell>
          <cell r="BC43">
            <v>0</v>
          </cell>
          <cell r="BD43">
            <v>1099000</v>
          </cell>
          <cell r="BE43">
            <v>1165633</v>
          </cell>
          <cell r="BF43">
            <v>209814</v>
          </cell>
          <cell r="BG43">
            <v>2219669</v>
          </cell>
          <cell r="BH43">
            <v>1100000</v>
          </cell>
          <cell r="BI43">
            <v>0</v>
          </cell>
          <cell r="BJ43">
            <v>0</v>
          </cell>
          <cell r="BK43">
            <v>0</v>
          </cell>
          <cell r="BL43">
            <v>1096180</v>
          </cell>
          <cell r="BM43" t="b">
            <v>1</v>
          </cell>
          <cell r="BN43">
            <v>23489</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E43">
            <v>0</v>
          </cell>
          <cell r="CF43">
            <v>0</v>
          </cell>
          <cell r="CG43" t="str">
            <v>IANUARIE</v>
          </cell>
          <cell r="CH43" t="str">
            <v>IA</v>
          </cell>
          <cell r="CI43">
            <v>0</v>
          </cell>
          <cell r="CJ43" t="b">
            <v>0</v>
          </cell>
          <cell r="CK43">
            <v>0</v>
          </cell>
          <cell r="CL43">
            <v>0</v>
          </cell>
          <cell r="CM43">
            <v>0</v>
          </cell>
          <cell r="CN43">
            <v>11</v>
          </cell>
          <cell r="CO43" t="str">
            <v>N</v>
          </cell>
          <cell r="CP43" t="str">
            <v>N</v>
          </cell>
          <cell r="CQ43" t="b">
            <v>0</v>
          </cell>
          <cell r="CR43">
            <v>85</v>
          </cell>
          <cell r="CS43">
            <v>0</v>
          </cell>
          <cell r="CT43">
            <v>96</v>
          </cell>
          <cell r="CU43">
            <v>80</v>
          </cell>
          <cell r="CV43">
            <v>16</v>
          </cell>
          <cell r="CW43">
            <v>24</v>
          </cell>
          <cell r="CX43">
            <v>1090965</v>
          </cell>
          <cell r="CY43">
            <v>256697</v>
          </cell>
          <cell r="CZ43">
            <v>96</v>
          </cell>
          <cell r="DA43">
            <v>80</v>
          </cell>
          <cell r="DB43">
            <v>16</v>
          </cell>
          <cell r="DC43">
            <v>1090965</v>
          </cell>
          <cell r="DD43">
            <v>256697</v>
          </cell>
          <cell r="DE43">
            <v>1347662</v>
          </cell>
          <cell r="DF43">
            <v>0</v>
          </cell>
          <cell r="DG43">
            <v>0</v>
          </cell>
          <cell r="DH43">
            <v>0</v>
          </cell>
          <cell r="DI43">
            <v>0</v>
          </cell>
          <cell r="DJ43">
            <v>0</v>
          </cell>
          <cell r="DK43">
            <v>0</v>
          </cell>
          <cell r="DL43">
            <v>0</v>
          </cell>
          <cell r="DM43" t="b">
            <v>0</v>
          </cell>
          <cell r="DN43" t="b">
            <v>0</v>
          </cell>
          <cell r="DO43" t="b">
            <v>0</v>
          </cell>
          <cell r="DP43" t="b">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t="b">
            <v>0</v>
          </cell>
          <cell r="ES43">
            <v>0</v>
          </cell>
          <cell r="ET43">
            <v>0</v>
          </cell>
          <cell r="EU43">
            <v>0</v>
          </cell>
          <cell r="EW43" t="b">
            <v>0</v>
          </cell>
        </row>
        <row r="44">
          <cell r="A44">
            <v>104</v>
          </cell>
          <cell r="B44" t="str">
            <v>1710314020038</v>
          </cell>
          <cell r="C44" t="str">
            <v>vechi</v>
          </cell>
          <cell r="D44" t="str">
            <v>GHEORGHE SORIN</v>
          </cell>
          <cell r="E44" t="str">
            <v>GHEORGHE</v>
          </cell>
          <cell r="F44" t="str">
            <v>SORIN</v>
          </cell>
          <cell r="G44" t="str">
            <v>referent</v>
          </cell>
          <cell r="H44">
            <v>0</v>
          </cell>
          <cell r="I44">
            <v>1900000</v>
          </cell>
          <cell r="J44">
            <v>1900000</v>
          </cell>
          <cell r="K44">
            <v>1900000</v>
          </cell>
          <cell r="L44">
            <v>0</v>
          </cell>
          <cell r="M44">
            <v>0</v>
          </cell>
          <cell r="N44">
            <v>0</v>
          </cell>
          <cell r="O44">
            <v>0</v>
          </cell>
          <cell r="P44">
            <v>0</v>
          </cell>
          <cell r="Q44">
            <v>168</v>
          </cell>
          <cell r="R44">
            <v>168</v>
          </cell>
          <cell r="S44">
            <v>0</v>
          </cell>
          <cell r="T44">
            <v>0</v>
          </cell>
          <cell r="U44">
            <v>0</v>
          </cell>
          <cell r="V44">
            <v>0</v>
          </cell>
          <cell r="W44">
            <v>0</v>
          </cell>
          <cell r="X44">
            <v>0</v>
          </cell>
          <cell r="Y44">
            <v>0</v>
          </cell>
          <cell r="Z44">
            <v>15</v>
          </cell>
          <cell r="AA44">
            <v>285000</v>
          </cell>
          <cell r="AB44">
            <v>285000</v>
          </cell>
          <cell r="AC44">
            <v>0</v>
          </cell>
          <cell r="AD44">
            <v>0</v>
          </cell>
          <cell r="AE44">
            <v>0</v>
          </cell>
          <cell r="AF44">
            <v>15</v>
          </cell>
          <cell r="AG44">
            <v>285000</v>
          </cell>
          <cell r="AH44">
            <v>285000</v>
          </cell>
          <cell r="AI44">
            <v>0</v>
          </cell>
          <cell r="AJ44">
            <v>0</v>
          </cell>
          <cell r="AK44">
            <v>0</v>
          </cell>
          <cell r="AL44">
            <v>0</v>
          </cell>
          <cell r="AM44">
            <v>0</v>
          </cell>
          <cell r="AN44">
            <v>0</v>
          </cell>
          <cell r="AO44">
            <v>0</v>
          </cell>
          <cell r="AP44">
            <v>0</v>
          </cell>
          <cell r="AQ44">
            <v>0</v>
          </cell>
          <cell r="AR44">
            <v>0</v>
          </cell>
          <cell r="AS44">
            <v>0</v>
          </cell>
          <cell r="AT44">
            <v>123500</v>
          </cell>
          <cell r="AU44">
            <v>19000</v>
          </cell>
          <cell r="AV44">
            <v>2470000</v>
          </cell>
          <cell r="AW44">
            <v>172900</v>
          </cell>
          <cell r="AX44">
            <v>0</v>
          </cell>
          <cell r="AY44">
            <v>164850</v>
          </cell>
          <cell r="AZ44">
            <v>1989750</v>
          </cell>
          <cell r="BA44">
            <v>1099000</v>
          </cell>
          <cell r="BB44">
            <v>1</v>
          </cell>
          <cell r="BC44">
            <v>0</v>
          </cell>
          <cell r="BD44">
            <v>1099000</v>
          </cell>
          <cell r="BE44">
            <v>890750</v>
          </cell>
          <cell r="BF44">
            <v>160335</v>
          </cell>
          <cell r="BG44">
            <v>1994265</v>
          </cell>
          <cell r="BH44">
            <v>900000</v>
          </cell>
          <cell r="BI44">
            <v>0</v>
          </cell>
          <cell r="BJ44">
            <v>0</v>
          </cell>
          <cell r="BK44">
            <v>0</v>
          </cell>
          <cell r="BL44">
            <v>1075265</v>
          </cell>
          <cell r="BM44" t="b">
            <v>1</v>
          </cell>
          <cell r="BN44">
            <v>19000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E44">
            <v>0</v>
          </cell>
          <cell r="CF44">
            <v>0</v>
          </cell>
          <cell r="CG44" t="str">
            <v>IANUARIE</v>
          </cell>
          <cell r="CH44" t="str">
            <v>II</v>
          </cell>
          <cell r="CI44">
            <v>0</v>
          </cell>
          <cell r="CJ44" t="b">
            <v>0</v>
          </cell>
          <cell r="CK44">
            <v>0</v>
          </cell>
          <cell r="CL44">
            <v>0</v>
          </cell>
          <cell r="CM44">
            <v>0</v>
          </cell>
          <cell r="CN44">
            <v>11</v>
          </cell>
          <cell r="CO44" t="str">
            <v>N</v>
          </cell>
          <cell r="CP44" t="str">
            <v>N</v>
          </cell>
          <cell r="CQ44" t="b">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t="b">
            <v>0</v>
          </cell>
          <cell r="DN44" t="b">
            <v>0</v>
          </cell>
          <cell r="DO44" t="b">
            <v>0</v>
          </cell>
          <cell r="DP44" t="b">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t="b">
            <v>0</v>
          </cell>
          <cell r="ES44">
            <v>0</v>
          </cell>
          <cell r="ET44">
            <v>0</v>
          </cell>
          <cell r="EU44">
            <v>0</v>
          </cell>
          <cell r="EV44">
            <v>36579</v>
          </cell>
          <cell r="EW44" t="b">
            <v>0</v>
          </cell>
        </row>
        <row r="45">
          <cell r="A45">
            <v>97</v>
          </cell>
          <cell r="B45" t="str">
            <v>1460528020010</v>
          </cell>
          <cell r="C45" t="str">
            <v>vechi</v>
          </cell>
          <cell r="D45" t="str">
            <v>BACS LADISLAU</v>
          </cell>
          <cell r="E45" t="str">
            <v>BACS</v>
          </cell>
          <cell r="F45" t="str">
            <v>LADISLAU</v>
          </cell>
          <cell r="G45" t="str">
            <v>inspector</v>
          </cell>
          <cell r="H45">
            <v>0</v>
          </cell>
          <cell r="I45">
            <v>2547000</v>
          </cell>
          <cell r="J45">
            <v>2547000</v>
          </cell>
          <cell r="K45">
            <v>2547000</v>
          </cell>
          <cell r="L45">
            <v>0</v>
          </cell>
          <cell r="M45">
            <v>0</v>
          </cell>
          <cell r="N45">
            <v>0</v>
          </cell>
          <cell r="O45">
            <v>0</v>
          </cell>
          <cell r="P45">
            <v>0</v>
          </cell>
          <cell r="Q45">
            <v>168</v>
          </cell>
          <cell r="R45">
            <v>168</v>
          </cell>
          <cell r="S45">
            <v>0</v>
          </cell>
          <cell r="T45">
            <v>0</v>
          </cell>
          <cell r="U45">
            <v>0</v>
          </cell>
          <cell r="V45">
            <v>0</v>
          </cell>
          <cell r="W45">
            <v>0</v>
          </cell>
          <cell r="X45">
            <v>0</v>
          </cell>
          <cell r="Y45">
            <v>0</v>
          </cell>
          <cell r="Z45">
            <v>25</v>
          </cell>
          <cell r="AA45">
            <v>636750</v>
          </cell>
          <cell r="AB45">
            <v>636750</v>
          </cell>
          <cell r="AC45">
            <v>0</v>
          </cell>
          <cell r="AD45">
            <v>0</v>
          </cell>
          <cell r="AE45">
            <v>0</v>
          </cell>
          <cell r="AF45">
            <v>15</v>
          </cell>
          <cell r="AG45">
            <v>382050</v>
          </cell>
          <cell r="AH45">
            <v>382050</v>
          </cell>
          <cell r="AI45">
            <v>0</v>
          </cell>
          <cell r="AJ45">
            <v>0</v>
          </cell>
          <cell r="AK45">
            <v>0</v>
          </cell>
          <cell r="AL45">
            <v>0</v>
          </cell>
          <cell r="AM45">
            <v>0</v>
          </cell>
          <cell r="AN45">
            <v>0</v>
          </cell>
          <cell r="AO45">
            <v>0</v>
          </cell>
          <cell r="AP45">
            <v>0</v>
          </cell>
          <cell r="AQ45">
            <v>0</v>
          </cell>
          <cell r="AR45">
            <v>0</v>
          </cell>
          <cell r="AS45">
            <v>0</v>
          </cell>
          <cell r="AT45">
            <v>178290</v>
          </cell>
          <cell r="AU45">
            <v>25470</v>
          </cell>
          <cell r="AV45">
            <v>3565800</v>
          </cell>
          <cell r="AW45">
            <v>249606</v>
          </cell>
          <cell r="AX45">
            <v>0</v>
          </cell>
          <cell r="AY45">
            <v>164850</v>
          </cell>
          <cell r="AZ45">
            <v>2947584</v>
          </cell>
          <cell r="BA45">
            <v>1099000</v>
          </cell>
          <cell r="BB45">
            <v>1</v>
          </cell>
          <cell r="BC45">
            <v>0</v>
          </cell>
          <cell r="BD45">
            <v>1099000</v>
          </cell>
          <cell r="BE45">
            <v>1848584</v>
          </cell>
          <cell r="BF45">
            <v>362224</v>
          </cell>
          <cell r="BG45">
            <v>2750210</v>
          </cell>
          <cell r="BH45">
            <v>1200000</v>
          </cell>
          <cell r="BI45">
            <v>0</v>
          </cell>
          <cell r="BJ45">
            <v>1620</v>
          </cell>
          <cell r="BK45">
            <v>0</v>
          </cell>
          <cell r="BL45">
            <v>1523120</v>
          </cell>
          <cell r="BM45" t="b">
            <v>1</v>
          </cell>
          <cell r="BN45">
            <v>25470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E45">
            <v>0</v>
          </cell>
          <cell r="CF45">
            <v>0</v>
          </cell>
          <cell r="CG45" t="str">
            <v>IANUARIE</v>
          </cell>
          <cell r="CH45" t="str">
            <v>IA</v>
          </cell>
          <cell r="CI45">
            <v>0</v>
          </cell>
          <cell r="CJ45" t="b">
            <v>0</v>
          </cell>
          <cell r="CK45">
            <v>0</v>
          </cell>
          <cell r="CL45">
            <v>0</v>
          </cell>
          <cell r="CM45">
            <v>0</v>
          </cell>
          <cell r="CN45">
            <v>11</v>
          </cell>
          <cell r="CO45" t="str">
            <v>N</v>
          </cell>
          <cell r="CP45" t="str">
            <v>N</v>
          </cell>
          <cell r="CQ45" t="b">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t="b">
            <v>0</v>
          </cell>
          <cell r="DN45" t="b">
            <v>0</v>
          </cell>
          <cell r="DO45" t="b">
            <v>0</v>
          </cell>
          <cell r="DP45" t="b">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t="b">
            <v>0</v>
          </cell>
          <cell r="ES45">
            <v>0</v>
          </cell>
          <cell r="ET45">
            <v>0</v>
          </cell>
          <cell r="EU45">
            <v>0</v>
          </cell>
          <cell r="EV45">
            <v>35738</v>
          </cell>
          <cell r="EW45" t="b">
            <v>0</v>
          </cell>
        </row>
        <row r="46">
          <cell r="A46">
            <v>103</v>
          </cell>
          <cell r="B46" t="str">
            <v>2690806020014</v>
          </cell>
          <cell r="C46" t="str">
            <v>vechi</v>
          </cell>
          <cell r="D46" t="str">
            <v>VIRAG MIHAELA-MARIA</v>
          </cell>
          <cell r="E46" t="str">
            <v>VIRAG</v>
          </cell>
          <cell r="F46" t="str">
            <v>MIHAELA-MARIA</v>
          </cell>
          <cell r="G46" t="str">
            <v>referent</v>
          </cell>
          <cell r="H46">
            <v>0</v>
          </cell>
          <cell r="I46">
            <v>2284600</v>
          </cell>
          <cell r="J46">
            <v>2284600</v>
          </cell>
          <cell r="K46">
            <v>2284600</v>
          </cell>
          <cell r="L46">
            <v>0</v>
          </cell>
          <cell r="M46">
            <v>0</v>
          </cell>
          <cell r="N46">
            <v>0</v>
          </cell>
          <cell r="O46">
            <v>0</v>
          </cell>
          <cell r="P46">
            <v>0</v>
          </cell>
          <cell r="Q46">
            <v>168</v>
          </cell>
          <cell r="R46">
            <v>168</v>
          </cell>
          <cell r="S46">
            <v>0</v>
          </cell>
          <cell r="T46">
            <v>0</v>
          </cell>
          <cell r="U46">
            <v>0</v>
          </cell>
          <cell r="V46">
            <v>0</v>
          </cell>
          <cell r="W46">
            <v>0</v>
          </cell>
          <cell r="X46">
            <v>0</v>
          </cell>
          <cell r="Y46">
            <v>0</v>
          </cell>
          <cell r="Z46">
            <v>15</v>
          </cell>
          <cell r="AA46">
            <v>342690</v>
          </cell>
          <cell r="AB46">
            <v>342690</v>
          </cell>
          <cell r="AC46">
            <v>0</v>
          </cell>
          <cell r="AD46">
            <v>0</v>
          </cell>
          <cell r="AE46">
            <v>0</v>
          </cell>
          <cell r="AF46">
            <v>15</v>
          </cell>
          <cell r="AG46">
            <v>342690</v>
          </cell>
          <cell r="AH46">
            <v>342690</v>
          </cell>
          <cell r="AI46">
            <v>0</v>
          </cell>
          <cell r="AJ46">
            <v>0</v>
          </cell>
          <cell r="AK46">
            <v>0</v>
          </cell>
          <cell r="AL46">
            <v>0</v>
          </cell>
          <cell r="AM46">
            <v>0</v>
          </cell>
          <cell r="AN46">
            <v>0</v>
          </cell>
          <cell r="AO46">
            <v>0</v>
          </cell>
          <cell r="AP46">
            <v>0</v>
          </cell>
          <cell r="AQ46">
            <v>0</v>
          </cell>
          <cell r="AR46">
            <v>0</v>
          </cell>
          <cell r="AS46">
            <v>0</v>
          </cell>
          <cell r="AT46">
            <v>148499</v>
          </cell>
          <cell r="AU46">
            <v>22846</v>
          </cell>
          <cell r="AV46">
            <v>2969980</v>
          </cell>
          <cell r="AW46">
            <v>207899</v>
          </cell>
          <cell r="AX46">
            <v>0</v>
          </cell>
          <cell r="AY46">
            <v>164850</v>
          </cell>
          <cell r="AZ46">
            <v>2425886</v>
          </cell>
          <cell r="BA46">
            <v>1099000</v>
          </cell>
          <cell r="BB46">
            <v>1.35</v>
          </cell>
          <cell r="BC46">
            <v>384650</v>
          </cell>
          <cell r="BD46">
            <v>1483650</v>
          </cell>
          <cell r="BE46">
            <v>942236</v>
          </cell>
          <cell r="BF46">
            <v>169602</v>
          </cell>
          <cell r="BG46">
            <v>2421134</v>
          </cell>
          <cell r="BH46">
            <v>1000000</v>
          </cell>
          <cell r="BI46">
            <v>0</v>
          </cell>
          <cell r="BJ46">
            <v>100000</v>
          </cell>
          <cell r="BK46">
            <v>0</v>
          </cell>
          <cell r="BL46">
            <v>1298288</v>
          </cell>
          <cell r="BM46" t="b">
            <v>1</v>
          </cell>
          <cell r="BN46">
            <v>22846</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E46">
            <v>0</v>
          </cell>
          <cell r="CF46">
            <v>0</v>
          </cell>
          <cell r="CG46" t="str">
            <v>IANUARIE</v>
          </cell>
          <cell r="CH46" t="str">
            <v>I</v>
          </cell>
          <cell r="CI46">
            <v>0</v>
          </cell>
          <cell r="CJ46" t="b">
            <v>0</v>
          </cell>
          <cell r="CK46">
            <v>0</v>
          </cell>
          <cell r="CL46">
            <v>0</v>
          </cell>
          <cell r="CM46">
            <v>0</v>
          </cell>
          <cell r="CN46">
            <v>11</v>
          </cell>
          <cell r="CO46" t="str">
            <v>N</v>
          </cell>
          <cell r="CP46" t="str">
            <v>N</v>
          </cell>
          <cell r="CQ46" t="b">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t="b">
            <v>0</v>
          </cell>
          <cell r="DN46" t="b">
            <v>0</v>
          </cell>
          <cell r="DO46" t="b">
            <v>0</v>
          </cell>
          <cell r="DP46" t="b">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t="b">
            <v>0</v>
          </cell>
          <cell r="ES46">
            <v>0</v>
          </cell>
          <cell r="ET46">
            <v>0</v>
          </cell>
          <cell r="EU46">
            <v>0</v>
          </cell>
          <cell r="EW46" t="b">
            <v>0</v>
          </cell>
        </row>
        <row r="47">
          <cell r="A47">
            <v>105</v>
          </cell>
          <cell r="B47" t="str">
            <v>1660811020044</v>
          </cell>
          <cell r="C47" t="str">
            <v>vechi</v>
          </cell>
          <cell r="D47" t="str">
            <v>FRENTESCU LAURIAN</v>
          </cell>
          <cell r="E47" t="str">
            <v>FRENTESCU</v>
          </cell>
          <cell r="F47" t="str">
            <v>LAURIAN</v>
          </cell>
          <cell r="G47" t="str">
            <v>sef serviciu</v>
          </cell>
          <cell r="H47">
            <v>0</v>
          </cell>
          <cell r="I47">
            <v>3905000</v>
          </cell>
          <cell r="J47">
            <v>5056975</v>
          </cell>
          <cell r="K47">
            <v>3852933</v>
          </cell>
          <cell r="L47">
            <v>1151975</v>
          </cell>
          <cell r="M47">
            <v>877695</v>
          </cell>
          <cell r="N47">
            <v>0</v>
          </cell>
          <cell r="O47">
            <v>0</v>
          </cell>
          <cell r="P47">
            <v>0</v>
          </cell>
          <cell r="Q47">
            <v>168</v>
          </cell>
          <cell r="R47">
            <v>128</v>
          </cell>
          <cell r="S47">
            <v>0</v>
          </cell>
          <cell r="T47">
            <v>0</v>
          </cell>
          <cell r="U47">
            <v>0</v>
          </cell>
          <cell r="V47">
            <v>0</v>
          </cell>
          <cell r="W47">
            <v>0</v>
          </cell>
          <cell r="X47">
            <v>0</v>
          </cell>
          <cell r="Y47">
            <v>0</v>
          </cell>
          <cell r="Z47">
            <v>15</v>
          </cell>
          <cell r="AA47">
            <v>577940</v>
          </cell>
          <cell r="AB47">
            <v>758546</v>
          </cell>
          <cell r="AC47">
            <v>0</v>
          </cell>
          <cell r="AD47">
            <v>0</v>
          </cell>
          <cell r="AE47">
            <v>0</v>
          </cell>
          <cell r="AF47">
            <v>0</v>
          </cell>
          <cell r="AG47">
            <v>0</v>
          </cell>
          <cell r="AH47">
            <v>0</v>
          </cell>
          <cell r="AI47">
            <v>0</v>
          </cell>
          <cell r="AJ47">
            <v>0</v>
          </cell>
          <cell r="AK47">
            <v>1176951</v>
          </cell>
          <cell r="AL47">
            <v>0</v>
          </cell>
          <cell r="AM47">
            <v>0</v>
          </cell>
          <cell r="AN47">
            <v>0</v>
          </cell>
          <cell r="AO47">
            <v>0</v>
          </cell>
          <cell r="AP47">
            <v>0</v>
          </cell>
          <cell r="AQ47">
            <v>0</v>
          </cell>
          <cell r="AR47">
            <v>0</v>
          </cell>
          <cell r="AS47">
            <v>0</v>
          </cell>
          <cell r="AT47">
            <v>290776</v>
          </cell>
          <cell r="AU47">
            <v>50570</v>
          </cell>
          <cell r="AV47">
            <v>5607824</v>
          </cell>
          <cell r="AW47">
            <v>310161</v>
          </cell>
          <cell r="AX47">
            <v>0</v>
          </cell>
          <cell r="AY47">
            <v>164850</v>
          </cell>
          <cell r="AZ47">
            <v>4791467</v>
          </cell>
          <cell r="BA47">
            <v>1099000</v>
          </cell>
          <cell r="BB47">
            <v>1</v>
          </cell>
          <cell r="BC47">
            <v>0</v>
          </cell>
          <cell r="BD47">
            <v>1099000</v>
          </cell>
          <cell r="BE47">
            <v>3692467</v>
          </cell>
          <cell r="BF47">
            <v>816441</v>
          </cell>
          <cell r="BG47">
            <v>4139876</v>
          </cell>
          <cell r="BH47">
            <v>1900000</v>
          </cell>
          <cell r="BI47">
            <v>0</v>
          </cell>
          <cell r="BJ47">
            <v>0</v>
          </cell>
          <cell r="BK47">
            <v>0</v>
          </cell>
          <cell r="BL47">
            <v>2200826</v>
          </cell>
          <cell r="BM47" t="b">
            <v>1</v>
          </cell>
          <cell r="BN47">
            <v>39050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E47">
            <v>0</v>
          </cell>
          <cell r="CF47">
            <v>0</v>
          </cell>
          <cell r="CG47" t="str">
            <v>IANUARIE</v>
          </cell>
          <cell r="CH47" t="str">
            <v>I</v>
          </cell>
          <cell r="CI47">
            <v>0</v>
          </cell>
          <cell r="CJ47" t="b">
            <v>0</v>
          </cell>
          <cell r="CK47">
            <v>0</v>
          </cell>
          <cell r="CL47">
            <v>0</v>
          </cell>
          <cell r="CM47">
            <v>0</v>
          </cell>
          <cell r="CN47">
            <v>11</v>
          </cell>
          <cell r="CO47" t="str">
            <v>N</v>
          </cell>
          <cell r="CP47" t="str">
            <v>N</v>
          </cell>
          <cell r="CQ47" t="b">
            <v>0</v>
          </cell>
          <cell r="CR47">
            <v>85</v>
          </cell>
          <cell r="CS47">
            <v>0</v>
          </cell>
          <cell r="CT47">
            <v>40</v>
          </cell>
          <cell r="CU47">
            <v>40</v>
          </cell>
          <cell r="CV47">
            <v>0</v>
          </cell>
          <cell r="CW47">
            <v>0</v>
          </cell>
          <cell r="CX47">
            <v>1176951</v>
          </cell>
          <cell r="CY47">
            <v>0</v>
          </cell>
          <cell r="CZ47">
            <v>40</v>
          </cell>
          <cell r="DA47">
            <v>40</v>
          </cell>
          <cell r="DB47">
            <v>0</v>
          </cell>
          <cell r="DC47">
            <v>1176951</v>
          </cell>
          <cell r="DD47">
            <v>0</v>
          </cell>
          <cell r="DE47">
            <v>1176951</v>
          </cell>
          <cell r="DF47">
            <v>0</v>
          </cell>
          <cell r="DG47">
            <v>0</v>
          </cell>
          <cell r="DH47">
            <v>0</v>
          </cell>
          <cell r="DI47">
            <v>0</v>
          </cell>
          <cell r="DJ47">
            <v>0</v>
          </cell>
          <cell r="DK47">
            <v>0</v>
          </cell>
          <cell r="DL47">
            <v>0</v>
          </cell>
          <cell r="DM47" t="b">
            <v>0</v>
          </cell>
          <cell r="DN47" t="b">
            <v>0</v>
          </cell>
          <cell r="DO47" t="b">
            <v>0</v>
          </cell>
          <cell r="DP47" t="b">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t="b">
            <v>0</v>
          </cell>
          <cell r="ES47">
            <v>0</v>
          </cell>
          <cell r="ET47">
            <v>0</v>
          </cell>
          <cell r="EU47">
            <v>0</v>
          </cell>
          <cell r="EW47" t="b">
            <v>0</v>
          </cell>
        </row>
        <row r="48">
          <cell r="A48">
            <v>108</v>
          </cell>
          <cell r="B48" t="str">
            <v>2720617020022</v>
          </cell>
          <cell r="C48" t="str">
            <v>vechi</v>
          </cell>
          <cell r="D48" t="str">
            <v>BUPTEA LIVIA</v>
          </cell>
          <cell r="E48" t="str">
            <v>BUPTEA</v>
          </cell>
          <cell r="F48" t="str">
            <v>LIVIA</v>
          </cell>
          <cell r="G48" t="str">
            <v>consilier jurid</v>
          </cell>
          <cell r="H48">
            <v>0</v>
          </cell>
          <cell r="I48">
            <v>3905000</v>
          </cell>
          <cell r="J48">
            <v>3905000</v>
          </cell>
          <cell r="K48">
            <v>3905000</v>
          </cell>
          <cell r="L48">
            <v>0</v>
          </cell>
          <cell r="M48">
            <v>0</v>
          </cell>
          <cell r="N48">
            <v>0</v>
          </cell>
          <cell r="O48">
            <v>0</v>
          </cell>
          <cell r="P48">
            <v>0</v>
          </cell>
          <cell r="Q48">
            <v>168</v>
          </cell>
          <cell r="R48">
            <v>168</v>
          </cell>
          <cell r="S48">
            <v>0</v>
          </cell>
          <cell r="T48">
            <v>0</v>
          </cell>
          <cell r="U48">
            <v>0</v>
          </cell>
          <cell r="V48">
            <v>0</v>
          </cell>
          <cell r="W48">
            <v>0</v>
          </cell>
          <cell r="X48">
            <v>0</v>
          </cell>
          <cell r="Y48">
            <v>0</v>
          </cell>
          <cell r="Z48">
            <v>5</v>
          </cell>
          <cell r="AA48">
            <v>195250</v>
          </cell>
          <cell r="AB48">
            <v>195250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205012</v>
          </cell>
          <cell r="AU48">
            <v>39050</v>
          </cell>
          <cell r="AV48">
            <v>4100250</v>
          </cell>
          <cell r="AW48">
            <v>287018</v>
          </cell>
          <cell r="AX48">
            <v>0</v>
          </cell>
          <cell r="AY48">
            <v>164850</v>
          </cell>
          <cell r="AZ48">
            <v>3404320</v>
          </cell>
          <cell r="BA48">
            <v>1099000</v>
          </cell>
          <cell r="BB48">
            <v>1</v>
          </cell>
          <cell r="BC48">
            <v>0</v>
          </cell>
          <cell r="BD48">
            <v>1099000</v>
          </cell>
          <cell r="BE48">
            <v>2305320</v>
          </cell>
          <cell r="BF48">
            <v>467274</v>
          </cell>
          <cell r="BG48">
            <v>3101896</v>
          </cell>
          <cell r="BH48">
            <v>1100000</v>
          </cell>
          <cell r="BI48">
            <v>0</v>
          </cell>
          <cell r="BJ48">
            <v>576182</v>
          </cell>
          <cell r="BK48">
            <v>0</v>
          </cell>
          <cell r="BL48">
            <v>1386664</v>
          </cell>
          <cell r="BM48" t="b">
            <v>1</v>
          </cell>
          <cell r="BN48">
            <v>39050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E48">
            <v>0</v>
          </cell>
          <cell r="CF48">
            <v>0</v>
          </cell>
          <cell r="CG48" t="str">
            <v>IANUARIE</v>
          </cell>
          <cell r="CH48" t="str">
            <v>I</v>
          </cell>
          <cell r="CI48">
            <v>0</v>
          </cell>
          <cell r="CJ48" t="b">
            <v>0</v>
          </cell>
          <cell r="CK48">
            <v>0</v>
          </cell>
          <cell r="CL48">
            <v>0</v>
          </cell>
          <cell r="CM48">
            <v>0</v>
          </cell>
          <cell r="CN48">
            <v>11</v>
          </cell>
          <cell r="CO48" t="str">
            <v>N</v>
          </cell>
          <cell r="CP48" t="str">
            <v>N</v>
          </cell>
          <cell r="CQ48" t="b">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t="b">
            <v>0</v>
          </cell>
          <cell r="DN48" t="b">
            <v>0</v>
          </cell>
          <cell r="DO48" t="b">
            <v>0</v>
          </cell>
          <cell r="DP48" t="b">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t="b">
            <v>0</v>
          </cell>
          <cell r="ES48">
            <v>0</v>
          </cell>
          <cell r="ET48">
            <v>0</v>
          </cell>
          <cell r="EU48">
            <v>0</v>
          </cell>
          <cell r="EW48" t="b">
            <v>0</v>
          </cell>
        </row>
        <row r="49">
          <cell r="A49">
            <v>111</v>
          </cell>
          <cell r="B49" t="str">
            <v>2730708020064</v>
          </cell>
          <cell r="C49" t="str">
            <v>vechi</v>
          </cell>
          <cell r="D49" t="str">
            <v>FAUR CARMEN-CLAUDIA</v>
          </cell>
          <cell r="E49" t="str">
            <v>FAUR</v>
          </cell>
          <cell r="F49" t="str">
            <v>CARMEN-CLAUDIA</v>
          </cell>
          <cell r="G49" t="str">
            <v>consilier jurid</v>
          </cell>
          <cell r="H49">
            <v>0</v>
          </cell>
          <cell r="I49">
            <v>3905000</v>
          </cell>
          <cell r="J49">
            <v>3905000</v>
          </cell>
          <cell r="K49">
            <v>2975238</v>
          </cell>
          <cell r="L49">
            <v>0</v>
          </cell>
          <cell r="M49">
            <v>0</v>
          </cell>
          <cell r="N49">
            <v>0</v>
          </cell>
          <cell r="O49">
            <v>0</v>
          </cell>
          <cell r="P49">
            <v>0</v>
          </cell>
          <cell r="Q49">
            <v>168</v>
          </cell>
          <cell r="R49">
            <v>128</v>
          </cell>
          <cell r="S49">
            <v>0</v>
          </cell>
          <cell r="T49">
            <v>0</v>
          </cell>
          <cell r="U49">
            <v>0</v>
          </cell>
          <cell r="V49">
            <v>0</v>
          </cell>
          <cell r="W49">
            <v>0</v>
          </cell>
          <cell r="X49">
            <v>0</v>
          </cell>
          <cell r="Y49">
            <v>0</v>
          </cell>
          <cell r="Z49">
            <v>10</v>
          </cell>
          <cell r="AA49">
            <v>297524</v>
          </cell>
          <cell r="AB49">
            <v>390500</v>
          </cell>
          <cell r="AC49">
            <v>0</v>
          </cell>
          <cell r="AD49">
            <v>0</v>
          </cell>
          <cell r="AE49">
            <v>0</v>
          </cell>
          <cell r="AF49">
            <v>0</v>
          </cell>
          <cell r="AG49">
            <v>0</v>
          </cell>
          <cell r="AH49">
            <v>0</v>
          </cell>
          <cell r="AI49">
            <v>0</v>
          </cell>
          <cell r="AJ49">
            <v>0</v>
          </cell>
          <cell r="AK49">
            <v>536938</v>
          </cell>
          <cell r="AL49">
            <v>0</v>
          </cell>
          <cell r="AM49">
            <v>0</v>
          </cell>
          <cell r="AN49">
            <v>0</v>
          </cell>
          <cell r="AO49">
            <v>0</v>
          </cell>
          <cell r="AP49">
            <v>0</v>
          </cell>
          <cell r="AQ49">
            <v>0</v>
          </cell>
          <cell r="AR49">
            <v>0</v>
          </cell>
          <cell r="AS49">
            <v>0</v>
          </cell>
          <cell r="AT49">
            <v>214775</v>
          </cell>
          <cell r="AU49">
            <v>39050</v>
          </cell>
          <cell r="AV49">
            <v>3809700</v>
          </cell>
          <cell r="AW49">
            <v>229093</v>
          </cell>
          <cell r="AX49">
            <v>0</v>
          </cell>
          <cell r="AY49">
            <v>164850</v>
          </cell>
          <cell r="AZ49">
            <v>3161932</v>
          </cell>
          <cell r="BA49">
            <v>1099000</v>
          </cell>
          <cell r="BB49">
            <v>1</v>
          </cell>
          <cell r="BC49">
            <v>0</v>
          </cell>
          <cell r="BD49">
            <v>1099000</v>
          </cell>
          <cell r="BE49">
            <v>2062932</v>
          </cell>
          <cell r="BF49">
            <v>411524</v>
          </cell>
          <cell r="BG49">
            <v>2915258</v>
          </cell>
          <cell r="BH49">
            <v>1500000</v>
          </cell>
          <cell r="BI49">
            <v>0</v>
          </cell>
          <cell r="BJ49">
            <v>0</v>
          </cell>
          <cell r="BK49">
            <v>0</v>
          </cell>
          <cell r="BL49">
            <v>1376208</v>
          </cell>
          <cell r="BM49" t="b">
            <v>1</v>
          </cell>
          <cell r="BN49">
            <v>39050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E49">
            <v>0</v>
          </cell>
          <cell r="CF49">
            <v>0</v>
          </cell>
          <cell r="CG49" t="str">
            <v>IANUARIE</v>
          </cell>
          <cell r="CH49" t="str">
            <v>I</v>
          </cell>
          <cell r="CI49">
            <v>0</v>
          </cell>
          <cell r="CJ49" t="b">
            <v>0</v>
          </cell>
          <cell r="CK49">
            <v>0</v>
          </cell>
          <cell r="CL49">
            <v>0</v>
          </cell>
          <cell r="CM49">
            <v>0</v>
          </cell>
          <cell r="CN49">
            <v>11</v>
          </cell>
          <cell r="CO49" t="str">
            <v>N</v>
          </cell>
          <cell r="CP49" t="str">
            <v>N</v>
          </cell>
          <cell r="CQ49" t="b">
            <v>0</v>
          </cell>
          <cell r="CR49">
            <v>75</v>
          </cell>
          <cell r="CS49">
            <v>0</v>
          </cell>
          <cell r="CT49">
            <v>40</v>
          </cell>
          <cell r="CU49">
            <v>40</v>
          </cell>
          <cell r="CV49">
            <v>0</v>
          </cell>
          <cell r="CW49">
            <v>24</v>
          </cell>
          <cell r="CX49">
            <v>536938</v>
          </cell>
          <cell r="CY49">
            <v>0</v>
          </cell>
          <cell r="CZ49">
            <v>40</v>
          </cell>
          <cell r="DA49">
            <v>40</v>
          </cell>
          <cell r="DB49">
            <v>0</v>
          </cell>
          <cell r="DC49">
            <v>536938</v>
          </cell>
          <cell r="DD49">
            <v>0</v>
          </cell>
          <cell r="DE49">
            <v>536938</v>
          </cell>
          <cell r="DF49">
            <v>0</v>
          </cell>
          <cell r="DG49">
            <v>0</v>
          </cell>
          <cell r="DH49">
            <v>0</v>
          </cell>
          <cell r="DI49">
            <v>0</v>
          </cell>
          <cell r="DJ49">
            <v>0</v>
          </cell>
          <cell r="DK49">
            <v>0</v>
          </cell>
          <cell r="DL49">
            <v>0</v>
          </cell>
          <cell r="DM49" t="b">
            <v>0</v>
          </cell>
          <cell r="DN49" t="b">
            <v>0</v>
          </cell>
          <cell r="DO49" t="b">
            <v>0</v>
          </cell>
          <cell r="DP49" t="b">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t="b">
            <v>0</v>
          </cell>
          <cell r="ES49">
            <v>0</v>
          </cell>
          <cell r="ET49">
            <v>0</v>
          </cell>
          <cell r="EU49">
            <v>0</v>
          </cell>
          <cell r="EV49">
            <v>35303</v>
          </cell>
          <cell r="EW49" t="b">
            <v>0</v>
          </cell>
        </row>
        <row r="50">
          <cell r="A50">
            <v>112</v>
          </cell>
          <cell r="B50" t="str">
            <v>1710423020011</v>
          </cell>
          <cell r="C50" t="str">
            <v>vechi</v>
          </cell>
          <cell r="D50" t="str">
            <v>FILIP DAN-DUMITRU</v>
          </cell>
          <cell r="E50" t="str">
            <v>FILIP</v>
          </cell>
          <cell r="F50" t="str">
            <v>DAN-DUMITRU</v>
          </cell>
          <cell r="G50" t="str">
            <v>consilier jurid</v>
          </cell>
          <cell r="H50">
            <v>0</v>
          </cell>
          <cell r="I50">
            <v>3905000</v>
          </cell>
          <cell r="J50">
            <v>3905000</v>
          </cell>
          <cell r="K50">
            <v>3905000</v>
          </cell>
          <cell r="L50">
            <v>0</v>
          </cell>
          <cell r="M50">
            <v>0</v>
          </cell>
          <cell r="N50">
            <v>0</v>
          </cell>
          <cell r="O50">
            <v>0</v>
          </cell>
          <cell r="P50">
            <v>0</v>
          </cell>
          <cell r="Q50">
            <v>168</v>
          </cell>
          <cell r="R50">
            <v>168</v>
          </cell>
          <cell r="S50">
            <v>0</v>
          </cell>
          <cell r="T50">
            <v>0</v>
          </cell>
          <cell r="U50">
            <v>0</v>
          </cell>
          <cell r="V50">
            <v>0</v>
          </cell>
          <cell r="W50">
            <v>0</v>
          </cell>
          <cell r="X50">
            <v>0</v>
          </cell>
          <cell r="Y50">
            <v>0</v>
          </cell>
          <cell r="Z50">
            <v>10</v>
          </cell>
          <cell r="AA50">
            <v>390500</v>
          </cell>
          <cell r="AB50">
            <v>390500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214775</v>
          </cell>
          <cell r="AU50">
            <v>39050</v>
          </cell>
          <cell r="AV50">
            <v>4295500</v>
          </cell>
          <cell r="AW50">
            <v>300685</v>
          </cell>
          <cell r="AX50">
            <v>0</v>
          </cell>
          <cell r="AY50">
            <v>164850</v>
          </cell>
          <cell r="AZ50">
            <v>3576140</v>
          </cell>
          <cell r="BA50">
            <v>1099000</v>
          </cell>
          <cell r="BB50">
            <v>1</v>
          </cell>
          <cell r="BC50">
            <v>0</v>
          </cell>
          <cell r="BD50">
            <v>1099000</v>
          </cell>
          <cell r="BE50">
            <v>2477140</v>
          </cell>
          <cell r="BF50">
            <v>506792</v>
          </cell>
          <cell r="BG50">
            <v>3234198</v>
          </cell>
          <cell r="BH50">
            <v>1500000</v>
          </cell>
          <cell r="BI50">
            <v>0</v>
          </cell>
          <cell r="BJ50">
            <v>0</v>
          </cell>
          <cell r="BK50">
            <v>0</v>
          </cell>
          <cell r="BL50">
            <v>1695148</v>
          </cell>
          <cell r="BM50" t="b">
            <v>1</v>
          </cell>
          <cell r="BN50">
            <v>39050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E50">
            <v>0</v>
          </cell>
          <cell r="CF50">
            <v>0</v>
          </cell>
          <cell r="CG50" t="str">
            <v>IANUARIE</v>
          </cell>
          <cell r="CH50" t="str">
            <v>I</v>
          </cell>
          <cell r="CI50">
            <v>0</v>
          </cell>
          <cell r="CJ50" t="b">
            <v>0</v>
          </cell>
          <cell r="CK50">
            <v>0</v>
          </cell>
          <cell r="CL50">
            <v>0</v>
          </cell>
          <cell r="CM50">
            <v>0</v>
          </cell>
          <cell r="CN50">
            <v>11</v>
          </cell>
          <cell r="CO50" t="str">
            <v>N</v>
          </cell>
          <cell r="CP50" t="str">
            <v>N</v>
          </cell>
          <cell r="CQ50" t="b">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t="b">
            <v>0</v>
          </cell>
          <cell r="DN50" t="b">
            <v>0</v>
          </cell>
          <cell r="DO50" t="b">
            <v>0</v>
          </cell>
          <cell r="DP50" t="b">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t="b">
            <v>0</v>
          </cell>
          <cell r="ES50">
            <v>0</v>
          </cell>
          <cell r="ET50">
            <v>0</v>
          </cell>
          <cell r="EU50">
            <v>0</v>
          </cell>
          <cell r="EV50">
            <v>35186</v>
          </cell>
          <cell r="EW50" t="b">
            <v>0</v>
          </cell>
        </row>
        <row r="51">
          <cell r="A51">
            <v>113</v>
          </cell>
          <cell r="B51" t="str">
            <v>1711002020030</v>
          </cell>
          <cell r="C51" t="str">
            <v>vechi</v>
          </cell>
          <cell r="D51" t="str">
            <v>MARTIN IOAN-OVIDIU</v>
          </cell>
          <cell r="E51" t="str">
            <v>MARTIN</v>
          </cell>
          <cell r="F51" t="str">
            <v>IOAN-OVIDIU</v>
          </cell>
          <cell r="G51" t="str">
            <v>consilier jurid</v>
          </cell>
          <cell r="H51">
            <v>0</v>
          </cell>
          <cell r="I51">
            <v>3905000</v>
          </cell>
          <cell r="J51">
            <v>3905000</v>
          </cell>
          <cell r="K51">
            <v>1673571</v>
          </cell>
          <cell r="L51">
            <v>0</v>
          </cell>
          <cell r="M51">
            <v>0</v>
          </cell>
          <cell r="N51">
            <v>0</v>
          </cell>
          <cell r="O51">
            <v>0</v>
          </cell>
          <cell r="P51">
            <v>0</v>
          </cell>
          <cell r="Q51">
            <v>168</v>
          </cell>
          <cell r="R51">
            <v>72</v>
          </cell>
          <cell r="S51">
            <v>0</v>
          </cell>
          <cell r="T51">
            <v>0</v>
          </cell>
          <cell r="U51">
            <v>0</v>
          </cell>
          <cell r="V51">
            <v>0</v>
          </cell>
          <cell r="W51">
            <v>0</v>
          </cell>
          <cell r="X51">
            <v>0</v>
          </cell>
          <cell r="Y51">
            <v>0</v>
          </cell>
          <cell r="Z51">
            <v>10</v>
          </cell>
          <cell r="AA51">
            <v>167357</v>
          </cell>
          <cell r="AB51">
            <v>390500</v>
          </cell>
          <cell r="AC51">
            <v>0</v>
          </cell>
          <cell r="AD51">
            <v>0</v>
          </cell>
          <cell r="AE51">
            <v>0</v>
          </cell>
          <cell r="AF51">
            <v>0</v>
          </cell>
          <cell r="AG51">
            <v>0</v>
          </cell>
          <cell r="AH51">
            <v>0</v>
          </cell>
          <cell r="AI51">
            <v>0</v>
          </cell>
          <cell r="AJ51">
            <v>0</v>
          </cell>
          <cell r="AK51">
            <v>1840929</v>
          </cell>
          <cell r="AL51">
            <v>0</v>
          </cell>
          <cell r="AM51">
            <v>0</v>
          </cell>
          <cell r="AN51">
            <v>0</v>
          </cell>
          <cell r="AO51">
            <v>0</v>
          </cell>
          <cell r="AP51">
            <v>0</v>
          </cell>
          <cell r="AQ51">
            <v>0</v>
          </cell>
          <cell r="AR51">
            <v>0</v>
          </cell>
          <cell r="AS51">
            <v>0</v>
          </cell>
          <cell r="AT51">
            <v>214775</v>
          </cell>
          <cell r="AU51">
            <v>39050</v>
          </cell>
          <cell r="AV51">
            <v>3681857</v>
          </cell>
          <cell r="AW51">
            <v>128865</v>
          </cell>
          <cell r="AX51">
            <v>0</v>
          </cell>
          <cell r="AY51">
            <v>164850</v>
          </cell>
          <cell r="AZ51">
            <v>3134317</v>
          </cell>
          <cell r="BA51">
            <v>1099000</v>
          </cell>
          <cell r="BB51">
            <v>1.6</v>
          </cell>
          <cell r="BC51">
            <v>659400</v>
          </cell>
          <cell r="BD51">
            <v>1758400</v>
          </cell>
          <cell r="BE51">
            <v>1375917</v>
          </cell>
          <cell r="BF51">
            <v>253511</v>
          </cell>
          <cell r="BG51">
            <v>3045656</v>
          </cell>
          <cell r="BH51">
            <v>1400000</v>
          </cell>
          <cell r="BI51">
            <v>0</v>
          </cell>
          <cell r="BJ51">
            <v>350269</v>
          </cell>
          <cell r="BK51">
            <v>0</v>
          </cell>
          <cell r="BL51">
            <v>1256337</v>
          </cell>
          <cell r="BM51" t="b">
            <v>1</v>
          </cell>
          <cell r="BN51">
            <v>39050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E51">
            <v>0</v>
          </cell>
          <cell r="CF51">
            <v>0</v>
          </cell>
          <cell r="CG51" t="str">
            <v>IANUARIE</v>
          </cell>
          <cell r="CH51" t="str">
            <v>I</v>
          </cell>
          <cell r="CI51">
            <v>0</v>
          </cell>
          <cell r="CJ51" t="b">
            <v>0</v>
          </cell>
          <cell r="CK51">
            <v>0</v>
          </cell>
          <cell r="CL51">
            <v>0</v>
          </cell>
          <cell r="CM51">
            <v>0</v>
          </cell>
          <cell r="CN51">
            <v>11</v>
          </cell>
          <cell r="CO51" t="str">
            <v>N</v>
          </cell>
          <cell r="CP51" t="str">
            <v>N</v>
          </cell>
          <cell r="CQ51" t="b">
            <v>0</v>
          </cell>
          <cell r="CR51">
            <v>75</v>
          </cell>
          <cell r="CS51">
            <v>0</v>
          </cell>
          <cell r="CT51">
            <v>96</v>
          </cell>
          <cell r="CU51">
            <v>80</v>
          </cell>
          <cell r="CV51">
            <v>16</v>
          </cell>
          <cell r="CW51">
            <v>0</v>
          </cell>
          <cell r="CX51">
            <v>1534108</v>
          </cell>
          <cell r="CY51">
            <v>306821</v>
          </cell>
          <cell r="CZ51">
            <v>96</v>
          </cell>
          <cell r="DA51">
            <v>80</v>
          </cell>
          <cell r="DB51">
            <v>16</v>
          </cell>
          <cell r="DC51">
            <v>1534108</v>
          </cell>
          <cell r="DD51">
            <v>306821</v>
          </cell>
          <cell r="DE51">
            <v>1840929</v>
          </cell>
          <cell r="DF51">
            <v>0</v>
          </cell>
          <cell r="DG51">
            <v>0</v>
          </cell>
          <cell r="DH51">
            <v>0</v>
          </cell>
          <cell r="DI51">
            <v>0</v>
          </cell>
          <cell r="DJ51">
            <v>0</v>
          </cell>
          <cell r="DK51">
            <v>0</v>
          </cell>
          <cell r="DL51">
            <v>0</v>
          </cell>
          <cell r="DM51" t="b">
            <v>0</v>
          </cell>
          <cell r="DN51" t="b">
            <v>0</v>
          </cell>
          <cell r="DO51" t="b">
            <v>0</v>
          </cell>
          <cell r="DP51" t="b">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t="b">
            <v>0</v>
          </cell>
          <cell r="ES51">
            <v>0</v>
          </cell>
          <cell r="ET51">
            <v>0</v>
          </cell>
          <cell r="EU51">
            <v>0</v>
          </cell>
          <cell r="EW51" t="b">
            <v>0</v>
          </cell>
        </row>
        <row r="52">
          <cell r="A52">
            <v>107</v>
          </cell>
          <cell r="B52" t="str">
            <v>1650908020027</v>
          </cell>
          <cell r="C52" t="str">
            <v>vechi</v>
          </cell>
          <cell r="D52" t="str">
            <v>BETEGH LADISLAU</v>
          </cell>
          <cell r="E52" t="str">
            <v>BETEGH</v>
          </cell>
          <cell r="F52" t="str">
            <v>LADISLAU</v>
          </cell>
          <cell r="G52" t="str">
            <v>consilier jurid</v>
          </cell>
          <cell r="H52">
            <v>0</v>
          </cell>
          <cell r="I52">
            <v>3905000</v>
          </cell>
          <cell r="J52">
            <v>4490750</v>
          </cell>
          <cell r="K52">
            <v>4490750</v>
          </cell>
          <cell r="L52">
            <v>0</v>
          </cell>
          <cell r="M52">
            <v>0</v>
          </cell>
          <cell r="N52">
            <v>585750</v>
          </cell>
          <cell r="O52">
            <v>15</v>
          </cell>
          <cell r="P52">
            <v>585750</v>
          </cell>
          <cell r="Q52">
            <v>168</v>
          </cell>
          <cell r="R52">
            <v>168</v>
          </cell>
          <cell r="S52">
            <v>0</v>
          </cell>
          <cell r="T52">
            <v>0</v>
          </cell>
          <cell r="U52">
            <v>0</v>
          </cell>
          <cell r="V52">
            <v>0</v>
          </cell>
          <cell r="W52">
            <v>0</v>
          </cell>
          <cell r="X52">
            <v>0</v>
          </cell>
          <cell r="Y52">
            <v>0</v>
          </cell>
          <cell r="Z52">
            <v>15</v>
          </cell>
          <cell r="AA52">
            <v>673612</v>
          </cell>
          <cell r="AB52">
            <v>673612</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258218</v>
          </cell>
          <cell r="AU52">
            <v>44908</v>
          </cell>
          <cell r="AV52">
            <v>5164362</v>
          </cell>
          <cell r="AW52">
            <v>361505</v>
          </cell>
          <cell r="AX52">
            <v>0</v>
          </cell>
          <cell r="AY52">
            <v>164850</v>
          </cell>
          <cell r="AZ52">
            <v>4334881</v>
          </cell>
          <cell r="BA52">
            <v>1099000</v>
          </cell>
          <cell r="BB52">
            <v>1</v>
          </cell>
          <cell r="BC52">
            <v>0</v>
          </cell>
          <cell r="BD52">
            <v>1099000</v>
          </cell>
          <cell r="BE52">
            <v>3235881</v>
          </cell>
          <cell r="BF52">
            <v>688597</v>
          </cell>
          <cell r="BG52">
            <v>3811134</v>
          </cell>
          <cell r="BH52">
            <v>1600000</v>
          </cell>
          <cell r="BI52">
            <v>0</v>
          </cell>
          <cell r="BJ52">
            <v>160006</v>
          </cell>
          <cell r="BK52">
            <v>0</v>
          </cell>
          <cell r="BL52">
            <v>2012078</v>
          </cell>
          <cell r="BM52" t="b">
            <v>1</v>
          </cell>
          <cell r="BN52">
            <v>39050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E52">
            <v>0</v>
          </cell>
          <cell r="CF52">
            <v>0</v>
          </cell>
          <cell r="CG52" t="str">
            <v>IANUARIE</v>
          </cell>
          <cell r="CH52" t="str">
            <v>I</v>
          </cell>
          <cell r="CI52">
            <v>0</v>
          </cell>
          <cell r="CJ52" t="b">
            <v>0</v>
          </cell>
          <cell r="CK52">
            <v>0</v>
          </cell>
          <cell r="CL52">
            <v>0</v>
          </cell>
          <cell r="CM52">
            <v>0</v>
          </cell>
          <cell r="CN52">
            <v>11</v>
          </cell>
          <cell r="CO52" t="str">
            <v>N</v>
          </cell>
          <cell r="CP52" t="str">
            <v>N</v>
          </cell>
          <cell r="CQ52" t="b">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t="b">
            <v>0</v>
          </cell>
          <cell r="DN52" t="b">
            <v>0</v>
          </cell>
          <cell r="DO52" t="b">
            <v>0</v>
          </cell>
          <cell r="DP52" t="b">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t="b">
            <v>0</v>
          </cell>
          <cell r="ES52">
            <v>0</v>
          </cell>
          <cell r="ET52">
            <v>0</v>
          </cell>
          <cell r="EU52">
            <v>0</v>
          </cell>
          <cell r="EV52">
            <v>35228</v>
          </cell>
          <cell r="EW52" t="b">
            <v>0</v>
          </cell>
        </row>
        <row r="53">
          <cell r="A53">
            <v>117</v>
          </cell>
          <cell r="B53" t="str">
            <v>1721119024667</v>
          </cell>
          <cell r="C53" t="str">
            <v>vechi</v>
          </cell>
          <cell r="D53" t="str">
            <v>FAUR IOAN-VALENTIN</v>
          </cell>
          <cell r="E53" t="str">
            <v>FAUR</v>
          </cell>
          <cell r="F53" t="str">
            <v>IOAN-VALENTIN</v>
          </cell>
          <cell r="G53" t="str">
            <v>referent</v>
          </cell>
          <cell r="H53">
            <v>0</v>
          </cell>
          <cell r="I53">
            <v>2377000</v>
          </cell>
          <cell r="J53">
            <v>2377000</v>
          </cell>
          <cell r="K53">
            <v>1471476</v>
          </cell>
          <cell r="L53">
            <v>0</v>
          </cell>
          <cell r="M53">
            <v>0</v>
          </cell>
          <cell r="N53">
            <v>0</v>
          </cell>
          <cell r="O53">
            <v>0</v>
          </cell>
          <cell r="P53">
            <v>0</v>
          </cell>
          <cell r="Q53">
            <v>168</v>
          </cell>
          <cell r="R53">
            <v>104</v>
          </cell>
          <cell r="S53">
            <v>0</v>
          </cell>
          <cell r="T53">
            <v>0</v>
          </cell>
          <cell r="U53">
            <v>0</v>
          </cell>
          <cell r="V53">
            <v>0</v>
          </cell>
          <cell r="W53">
            <v>0</v>
          </cell>
          <cell r="X53">
            <v>0</v>
          </cell>
          <cell r="Y53">
            <v>0</v>
          </cell>
          <cell r="Z53">
            <v>5</v>
          </cell>
          <cell r="AA53">
            <v>73574</v>
          </cell>
          <cell r="AB53">
            <v>118850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77252</v>
          </cell>
          <cell r="AU53">
            <v>14715</v>
          </cell>
          <cell r="AV53">
            <v>1545050</v>
          </cell>
          <cell r="AW53">
            <v>108154</v>
          </cell>
          <cell r="AX53">
            <v>0</v>
          </cell>
          <cell r="AY53">
            <v>164850</v>
          </cell>
          <cell r="AZ53">
            <v>1180079</v>
          </cell>
          <cell r="BA53">
            <v>1099000</v>
          </cell>
          <cell r="BB53">
            <v>1</v>
          </cell>
          <cell r="BC53">
            <v>0</v>
          </cell>
          <cell r="BD53">
            <v>1099000</v>
          </cell>
          <cell r="BE53">
            <v>81079</v>
          </cell>
          <cell r="BF53">
            <v>14594</v>
          </cell>
          <cell r="BG53">
            <v>1330335</v>
          </cell>
          <cell r="BH53">
            <v>800000</v>
          </cell>
          <cell r="BI53">
            <v>0</v>
          </cell>
          <cell r="BJ53">
            <v>326928</v>
          </cell>
          <cell r="BK53">
            <v>0</v>
          </cell>
          <cell r="BL53">
            <v>179637</v>
          </cell>
          <cell r="BM53" t="b">
            <v>1</v>
          </cell>
          <cell r="BN53">
            <v>23770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E53">
            <v>0</v>
          </cell>
          <cell r="CF53">
            <v>0</v>
          </cell>
          <cell r="CG53" t="str">
            <v>IANUARIE</v>
          </cell>
          <cell r="CH53" t="str">
            <v>I</v>
          </cell>
          <cell r="CI53">
            <v>0</v>
          </cell>
          <cell r="CJ53" t="b">
            <v>0</v>
          </cell>
          <cell r="CK53">
            <v>0</v>
          </cell>
          <cell r="CL53">
            <v>0</v>
          </cell>
          <cell r="CM53">
            <v>0</v>
          </cell>
          <cell r="CN53">
            <v>11</v>
          </cell>
          <cell r="CO53" t="str">
            <v>N</v>
          </cell>
          <cell r="CP53" t="str">
            <v>D</v>
          </cell>
          <cell r="CQ53" t="b">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t="b">
            <v>0</v>
          </cell>
          <cell r="DN53" t="b">
            <v>0</v>
          </cell>
          <cell r="DO53" t="b">
            <v>0</v>
          </cell>
          <cell r="DP53" t="b">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t="b">
            <v>0</v>
          </cell>
          <cell r="ES53">
            <v>0</v>
          </cell>
          <cell r="ET53">
            <v>0</v>
          </cell>
          <cell r="EU53">
            <v>0</v>
          </cell>
          <cell r="EV53">
            <v>35370</v>
          </cell>
          <cell r="EW53" t="b">
            <v>0</v>
          </cell>
        </row>
        <row r="54">
          <cell r="A54">
            <v>109</v>
          </cell>
          <cell r="B54" t="str">
            <v>1760604020038</v>
          </cell>
          <cell r="C54" t="str">
            <v>vechi</v>
          </cell>
          <cell r="D54" t="str">
            <v>BUZESAN FLORIN-SORIN</v>
          </cell>
          <cell r="E54" t="str">
            <v>BUZESAN</v>
          </cell>
          <cell r="F54" t="str">
            <v>FLORIN-SORIN</v>
          </cell>
          <cell r="G54" t="str">
            <v>consilier jurid</v>
          </cell>
          <cell r="H54">
            <v>0</v>
          </cell>
          <cell r="I54">
            <v>3905000</v>
          </cell>
          <cell r="J54">
            <v>3905000</v>
          </cell>
          <cell r="K54">
            <v>3905000</v>
          </cell>
          <cell r="L54">
            <v>0</v>
          </cell>
          <cell r="M54">
            <v>0</v>
          </cell>
          <cell r="N54">
            <v>0</v>
          </cell>
          <cell r="O54">
            <v>0</v>
          </cell>
          <cell r="P54">
            <v>0</v>
          </cell>
          <cell r="Q54">
            <v>168</v>
          </cell>
          <cell r="R54">
            <v>168</v>
          </cell>
          <cell r="S54">
            <v>0</v>
          </cell>
          <cell r="T54">
            <v>0</v>
          </cell>
          <cell r="U54">
            <v>0</v>
          </cell>
          <cell r="V54">
            <v>0</v>
          </cell>
          <cell r="W54">
            <v>0</v>
          </cell>
          <cell r="X54">
            <v>0</v>
          </cell>
          <cell r="Y54">
            <v>0</v>
          </cell>
          <cell r="Z54">
            <v>0</v>
          </cell>
          <cell r="AA54">
            <v>0</v>
          </cell>
          <cell r="AB54">
            <v>0</v>
          </cell>
          <cell r="AC54">
            <v>0</v>
          </cell>
          <cell r="AD54">
            <v>0</v>
          </cell>
          <cell r="AE54">
            <v>0</v>
          </cell>
          <cell r="AF54">
            <v>15</v>
          </cell>
          <cell r="AG54">
            <v>585750</v>
          </cell>
          <cell r="AH54">
            <v>585750</v>
          </cell>
          <cell r="AI54">
            <v>0</v>
          </cell>
          <cell r="AJ54">
            <v>0</v>
          </cell>
          <cell r="AK54">
            <v>0</v>
          </cell>
          <cell r="AL54">
            <v>0</v>
          </cell>
          <cell r="AM54">
            <v>0</v>
          </cell>
          <cell r="AN54">
            <v>0</v>
          </cell>
          <cell r="AO54">
            <v>0</v>
          </cell>
          <cell r="AP54">
            <v>0</v>
          </cell>
          <cell r="AQ54">
            <v>0</v>
          </cell>
          <cell r="AR54">
            <v>0</v>
          </cell>
          <cell r="AS54">
            <v>0</v>
          </cell>
          <cell r="AT54">
            <v>224538</v>
          </cell>
          <cell r="AU54">
            <v>39050</v>
          </cell>
          <cell r="AV54">
            <v>4490750</v>
          </cell>
          <cell r="AW54">
            <v>314352</v>
          </cell>
          <cell r="AX54">
            <v>0</v>
          </cell>
          <cell r="AY54">
            <v>164850</v>
          </cell>
          <cell r="AZ54">
            <v>3747960</v>
          </cell>
          <cell r="BA54">
            <v>1099000</v>
          </cell>
          <cell r="BB54">
            <v>1</v>
          </cell>
          <cell r="BC54">
            <v>0</v>
          </cell>
          <cell r="BD54">
            <v>1099000</v>
          </cell>
          <cell r="BE54">
            <v>2648960</v>
          </cell>
          <cell r="BF54">
            <v>546311</v>
          </cell>
          <cell r="BG54">
            <v>3366499</v>
          </cell>
          <cell r="BH54">
            <v>2000000</v>
          </cell>
          <cell r="BI54">
            <v>0</v>
          </cell>
          <cell r="BJ54">
            <v>0</v>
          </cell>
          <cell r="BK54">
            <v>0</v>
          </cell>
          <cell r="BL54">
            <v>1327449</v>
          </cell>
          <cell r="BM54" t="b">
            <v>1</v>
          </cell>
          <cell r="BN54">
            <v>39050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E54">
            <v>0</v>
          </cell>
          <cell r="CF54">
            <v>0</v>
          </cell>
          <cell r="CG54" t="str">
            <v>IANUARIE</v>
          </cell>
          <cell r="CH54" t="str">
            <v>I</v>
          </cell>
          <cell r="CI54">
            <v>0</v>
          </cell>
          <cell r="CJ54" t="b">
            <v>0</v>
          </cell>
          <cell r="CK54">
            <v>0</v>
          </cell>
          <cell r="CL54">
            <v>0</v>
          </cell>
          <cell r="CM54">
            <v>0</v>
          </cell>
          <cell r="CN54">
            <v>11</v>
          </cell>
          <cell r="CO54" t="str">
            <v>N</v>
          </cell>
          <cell r="CP54" t="str">
            <v>N</v>
          </cell>
          <cell r="CQ54" t="b">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t="b">
            <v>0</v>
          </cell>
          <cell r="DN54" t="b">
            <v>0</v>
          </cell>
          <cell r="DO54" t="b">
            <v>0</v>
          </cell>
          <cell r="DP54" t="b">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t="b">
            <v>0</v>
          </cell>
          <cell r="ES54">
            <v>0</v>
          </cell>
          <cell r="ET54">
            <v>0</v>
          </cell>
          <cell r="EU54">
            <v>0</v>
          </cell>
          <cell r="EW54" t="b">
            <v>0</v>
          </cell>
        </row>
        <row r="55">
          <cell r="A55">
            <v>118</v>
          </cell>
          <cell r="B55" t="str">
            <v>2480625020049</v>
          </cell>
          <cell r="C55" t="str">
            <v>vechi</v>
          </cell>
          <cell r="D55" t="str">
            <v>NAGY ETELCA-ELISABETA</v>
          </cell>
          <cell r="E55" t="str">
            <v>NAGY</v>
          </cell>
          <cell r="F55" t="str">
            <v>ETELCA-ELISABETA</v>
          </cell>
          <cell r="G55" t="str">
            <v>director</v>
          </cell>
          <cell r="H55">
            <v>0</v>
          </cell>
          <cell r="I55">
            <v>4358000</v>
          </cell>
          <cell r="J55">
            <v>7475785</v>
          </cell>
          <cell r="K55">
            <v>4983857</v>
          </cell>
          <cell r="L55">
            <v>2142683</v>
          </cell>
          <cell r="M55">
            <v>1428455</v>
          </cell>
          <cell r="N55">
            <v>975102</v>
          </cell>
          <cell r="O55">
            <v>15</v>
          </cell>
          <cell r="P55">
            <v>650068</v>
          </cell>
          <cell r="Q55">
            <v>168</v>
          </cell>
          <cell r="R55">
            <v>112</v>
          </cell>
          <cell r="S55">
            <v>0</v>
          </cell>
          <cell r="T55">
            <v>0</v>
          </cell>
          <cell r="U55">
            <v>0</v>
          </cell>
          <cell r="V55">
            <v>0</v>
          </cell>
          <cell r="W55">
            <v>0</v>
          </cell>
          <cell r="X55">
            <v>0</v>
          </cell>
          <cell r="Y55">
            <v>0</v>
          </cell>
          <cell r="Z55">
            <v>25</v>
          </cell>
          <cell r="AA55">
            <v>1245964</v>
          </cell>
          <cell r="AB55">
            <v>1868946</v>
          </cell>
          <cell r="AC55">
            <v>10</v>
          </cell>
          <cell r="AD55">
            <v>498386</v>
          </cell>
          <cell r="AE55">
            <v>747578</v>
          </cell>
          <cell r="AF55">
            <v>0</v>
          </cell>
          <cell r="AG55">
            <v>0</v>
          </cell>
          <cell r="AH55">
            <v>0</v>
          </cell>
          <cell r="AI55">
            <v>56</v>
          </cell>
          <cell r="AJ55">
            <v>3114910</v>
          </cell>
          <cell r="AK55">
            <v>0</v>
          </cell>
          <cell r="AL55">
            <v>0</v>
          </cell>
          <cell r="AM55">
            <v>0</v>
          </cell>
          <cell r="AN55">
            <v>0</v>
          </cell>
          <cell r="AO55">
            <v>0</v>
          </cell>
          <cell r="AP55">
            <v>0</v>
          </cell>
          <cell r="AQ55">
            <v>0</v>
          </cell>
          <cell r="AR55">
            <v>0</v>
          </cell>
          <cell r="AS55">
            <v>0</v>
          </cell>
          <cell r="AT55">
            <v>504615</v>
          </cell>
          <cell r="AU55">
            <v>74758</v>
          </cell>
          <cell r="AV55">
            <v>9843117</v>
          </cell>
          <cell r="AW55">
            <v>689018</v>
          </cell>
          <cell r="AX55">
            <v>0</v>
          </cell>
          <cell r="AY55">
            <v>164850</v>
          </cell>
          <cell r="AZ55">
            <v>8409876</v>
          </cell>
          <cell r="BA55">
            <v>1099000</v>
          </cell>
          <cell r="BB55">
            <v>1</v>
          </cell>
          <cell r="BC55">
            <v>0</v>
          </cell>
          <cell r="BD55">
            <v>1099000</v>
          </cell>
          <cell r="BE55">
            <v>7310876</v>
          </cell>
          <cell r="BF55">
            <v>1999620</v>
          </cell>
          <cell r="BG55">
            <v>6575106</v>
          </cell>
          <cell r="BH55">
            <v>3000000</v>
          </cell>
          <cell r="BI55">
            <v>0</v>
          </cell>
          <cell r="BJ55">
            <v>0</v>
          </cell>
          <cell r="BK55">
            <v>0</v>
          </cell>
          <cell r="BL55">
            <v>3531526</v>
          </cell>
          <cell r="BM55" t="b">
            <v>1</v>
          </cell>
          <cell r="BN55">
            <v>43580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t="str">
            <v>N</v>
          </cell>
          <cell r="CE55">
            <v>0</v>
          </cell>
          <cell r="CF55">
            <v>0</v>
          </cell>
          <cell r="CG55" t="str">
            <v>IANUARIE</v>
          </cell>
          <cell r="CH55" t="str">
            <v>IA</v>
          </cell>
          <cell r="CI55">
            <v>0</v>
          </cell>
          <cell r="CJ55" t="b">
            <v>0</v>
          </cell>
          <cell r="CK55">
            <v>0</v>
          </cell>
          <cell r="CL55">
            <v>0</v>
          </cell>
          <cell r="CM55">
            <v>0</v>
          </cell>
          <cell r="CN55">
            <v>11</v>
          </cell>
          <cell r="CO55" t="str">
            <v>N</v>
          </cell>
          <cell r="CP55" t="str">
            <v>N</v>
          </cell>
          <cell r="CQ55" t="b">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t="b">
            <v>0</v>
          </cell>
          <cell r="DN55" t="b">
            <v>0</v>
          </cell>
          <cell r="DO55" t="b">
            <v>0</v>
          </cell>
          <cell r="DP55" t="b">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t="b">
            <v>0</v>
          </cell>
          <cell r="ES55">
            <v>0</v>
          </cell>
          <cell r="ET55">
            <v>0</v>
          </cell>
          <cell r="EU55">
            <v>0</v>
          </cell>
          <cell r="EV55">
            <v>34017</v>
          </cell>
          <cell r="EW55" t="b">
            <v>0</v>
          </cell>
        </row>
        <row r="56">
          <cell r="A56">
            <v>114</v>
          </cell>
          <cell r="B56" t="str">
            <v>2710523022627</v>
          </cell>
          <cell r="C56" t="str">
            <v>vechi</v>
          </cell>
          <cell r="D56" t="str">
            <v>BULBOACA LUCIA-ELENA</v>
          </cell>
          <cell r="E56" t="str">
            <v>BULBOACA</v>
          </cell>
          <cell r="F56" t="str">
            <v>LUCIA-ELENA</v>
          </cell>
          <cell r="G56" t="str">
            <v>consiliae jurid</v>
          </cell>
          <cell r="H56">
            <v>0</v>
          </cell>
          <cell r="I56">
            <v>1448000</v>
          </cell>
          <cell r="J56">
            <v>1448000</v>
          </cell>
          <cell r="K56">
            <v>1448000</v>
          </cell>
          <cell r="L56">
            <v>0</v>
          </cell>
          <cell r="M56">
            <v>0</v>
          </cell>
          <cell r="N56">
            <v>0</v>
          </cell>
          <cell r="O56">
            <v>0</v>
          </cell>
          <cell r="P56">
            <v>0</v>
          </cell>
          <cell r="Q56">
            <v>168</v>
          </cell>
          <cell r="R56">
            <v>168</v>
          </cell>
          <cell r="S56">
            <v>0</v>
          </cell>
          <cell r="T56">
            <v>0</v>
          </cell>
          <cell r="U56">
            <v>0</v>
          </cell>
          <cell r="V56">
            <v>0</v>
          </cell>
          <cell r="W56">
            <v>0</v>
          </cell>
          <cell r="X56">
            <v>0</v>
          </cell>
          <cell r="Y56">
            <v>0</v>
          </cell>
          <cell r="Z56">
            <v>15</v>
          </cell>
          <cell r="AA56">
            <v>217200</v>
          </cell>
          <cell r="AB56">
            <v>217200</v>
          </cell>
          <cell r="AC56">
            <v>10</v>
          </cell>
          <cell r="AD56">
            <v>144800</v>
          </cell>
          <cell r="AE56">
            <v>144800</v>
          </cell>
          <cell r="AF56">
            <v>15</v>
          </cell>
          <cell r="AG56">
            <v>217200</v>
          </cell>
          <cell r="AH56">
            <v>217200</v>
          </cell>
          <cell r="AI56">
            <v>0</v>
          </cell>
          <cell r="AJ56">
            <v>0</v>
          </cell>
          <cell r="AK56">
            <v>0</v>
          </cell>
          <cell r="AL56">
            <v>0</v>
          </cell>
          <cell r="AM56">
            <v>0</v>
          </cell>
          <cell r="AN56">
            <v>0</v>
          </cell>
          <cell r="AO56">
            <v>0</v>
          </cell>
          <cell r="AP56">
            <v>0</v>
          </cell>
          <cell r="AQ56">
            <v>0</v>
          </cell>
          <cell r="AR56">
            <v>0</v>
          </cell>
          <cell r="AS56">
            <v>0</v>
          </cell>
          <cell r="AT56">
            <v>101360</v>
          </cell>
          <cell r="AU56">
            <v>14480</v>
          </cell>
          <cell r="AV56">
            <v>2027200</v>
          </cell>
          <cell r="AW56">
            <v>141904</v>
          </cell>
          <cell r="AX56">
            <v>0</v>
          </cell>
          <cell r="AY56">
            <v>164850</v>
          </cell>
          <cell r="AZ56">
            <v>1604606</v>
          </cell>
          <cell r="BA56">
            <v>1099000</v>
          </cell>
          <cell r="BB56">
            <v>1</v>
          </cell>
          <cell r="BC56">
            <v>0</v>
          </cell>
          <cell r="BD56">
            <v>1099000</v>
          </cell>
          <cell r="BE56">
            <v>505606</v>
          </cell>
          <cell r="BF56">
            <v>91009</v>
          </cell>
          <cell r="BG56">
            <v>1678447</v>
          </cell>
          <cell r="BH56">
            <v>800000</v>
          </cell>
          <cell r="BI56">
            <v>0</v>
          </cell>
          <cell r="BJ56">
            <v>0</v>
          </cell>
          <cell r="BK56">
            <v>0</v>
          </cell>
          <cell r="BL56">
            <v>863967</v>
          </cell>
          <cell r="BM56" t="b">
            <v>1</v>
          </cell>
          <cell r="BN56">
            <v>14480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E56">
            <v>0</v>
          </cell>
          <cell r="CF56">
            <v>0</v>
          </cell>
          <cell r="CG56" t="str">
            <v>IANUARIE</v>
          </cell>
          <cell r="CH56" t="str">
            <v>IA</v>
          </cell>
          <cell r="CI56">
            <v>0</v>
          </cell>
          <cell r="CJ56" t="b">
            <v>0</v>
          </cell>
          <cell r="CK56">
            <v>0</v>
          </cell>
          <cell r="CL56">
            <v>0</v>
          </cell>
          <cell r="CM56">
            <v>0</v>
          </cell>
          <cell r="CN56">
            <v>11</v>
          </cell>
          <cell r="CO56" t="str">
            <v>N</v>
          </cell>
          <cell r="CP56" t="str">
            <v>N</v>
          </cell>
          <cell r="CQ56" t="b">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t="b">
            <v>0</v>
          </cell>
          <cell r="DN56" t="b">
            <v>0</v>
          </cell>
          <cell r="DO56" t="b">
            <v>0</v>
          </cell>
          <cell r="DP56" t="b">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t="b">
            <v>0</v>
          </cell>
          <cell r="ES56">
            <v>0</v>
          </cell>
          <cell r="ET56">
            <v>0</v>
          </cell>
          <cell r="EU56">
            <v>0</v>
          </cell>
          <cell r="EV56">
            <v>34243</v>
          </cell>
          <cell r="EW56" t="b">
            <v>0</v>
          </cell>
        </row>
        <row r="57">
          <cell r="A57">
            <v>119</v>
          </cell>
          <cell r="B57" t="str">
            <v>2620115020030</v>
          </cell>
          <cell r="C57" t="str">
            <v>vechi</v>
          </cell>
          <cell r="D57" t="str">
            <v>POPA ELENA</v>
          </cell>
          <cell r="E57" t="str">
            <v>POPA</v>
          </cell>
          <cell r="F57" t="str">
            <v>ELENA</v>
          </cell>
          <cell r="G57" t="str">
            <v>sef serviciu</v>
          </cell>
          <cell r="H57">
            <v>0</v>
          </cell>
          <cell r="I57">
            <v>3905000</v>
          </cell>
          <cell r="J57">
            <v>5815521</v>
          </cell>
          <cell r="K57">
            <v>2215437</v>
          </cell>
          <cell r="L57">
            <v>1151975</v>
          </cell>
          <cell r="M57">
            <v>438848</v>
          </cell>
          <cell r="N57">
            <v>758546</v>
          </cell>
          <cell r="O57">
            <v>15</v>
          </cell>
          <cell r="P57">
            <v>288970</v>
          </cell>
          <cell r="Q57">
            <v>168</v>
          </cell>
          <cell r="R57">
            <v>64</v>
          </cell>
          <cell r="S57">
            <v>0</v>
          </cell>
          <cell r="T57">
            <v>0</v>
          </cell>
          <cell r="U57">
            <v>0</v>
          </cell>
          <cell r="V57">
            <v>0</v>
          </cell>
          <cell r="W57">
            <v>0</v>
          </cell>
          <cell r="X57">
            <v>0</v>
          </cell>
          <cell r="Y57">
            <v>0</v>
          </cell>
          <cell r="Z57">
            <v>15</v>
          </cell>
          <cell r="AA57">
            <v>332316</v>
          </cell>
          <cell r="AB57">
            <v>872328</v>
          </cell>
          <cell r="AC57">
            <v>10</v>
          </cell>
          <cell r="AD57">
            <v>221544</v>
          </cell>
          <cell r="AE57">
            <v>581552</v>
          </cell>
          <cell r="AF57">
            <v>0</v>
          </cell>
          <cell r="AG57">
            <v>0</v>
          </cell>
          <cell r="AH57">
            <v>0</v>
          </cell>
          <cell r="AI57">
            <v>0</v>
          </cell>
          <cell r="AJ57">
            <v>0</v>
          </cell>
          <cell r="AK57">
            <v>3236614</v>
          </cell>
          <cell r="AL57">
            <v>0</v>
          </cell>
          <cell r="AM57">
            <v>0</v>
          </cell>
          <cell r="AN57">
            <v>0</v>
          </cell>
          <cell r="AO57">
            <v>0</v>
          </cell>
          <cell r="AP57">
            <v>0</v>
          </cell>
          <cell r="AQ57">
            <v>0</v>
          </cell>
          <cell r="AR57">
            <v>0</v>
          </cell>
          <cell r="AS57">
            <v>0</v>
          </cell>
          <cell r="AT57">
            <v>363470</v>
          </cell>
          <cell r="AU57">
            <v>58155</v>
          </cell>
          <cell r="AV57">
            <v>6005911</v>
          </cell>
          <cell r="AW57">
            <v>193851</v>
          </cell>
          <cell r="AX57">
            <v>0</v>
          </cell>
          <cell r="AY57">
            <v>164850</v>
          </cell>
          <cell r="AZ57">
            <v>5225585</v>
          </cell>
          <cell r="BA57">
            <v>1099000</v>
          </cell>
          <cell r="BB57">
            <v>1.35</v>
          </cell>
          <cell r="BC57">
            <v>384650</v>
          </cell>
          <cell r="BD57">
            <v>1483650</v>
          </cell>
          <cell r="BE57">
            <v>3741935</v>
          </cell>
          <cell r="BF57">
            <v>830292</v>
          </cell>
          <cell r="BG57">
            <v>4560143</v>
          </cell>
          <cell r="BH57">
            <v>2300000</v>
          </cell>
          <cell r="BI57">
            <v>0</v>
          </cell>
          <cell r="BJ57">
            <v>50000</v>
          </cell>
          <cell r="BK57">
            <v>0</v>
          </cell>
          <cell r="BL57">
            <v>2171093</v>
          </cell>
          <cell r="BM57" t="b">
            <v>1</v>
          </cell>
          <cell r="BN57">
            <v>39050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E57">
            <v>0</v>
          </cell>
          <cell r="CF57">
            <v>0</v>
          </cell>
          <cell r="CG57" t="str">
            <v>IANUARIE</v>
          </cell>
          <cell r="CH57" t="str">
            <v>I</v>
          </cell>
          <cell r="CI57">
            <v>0</v>
          </cell>
          <cell r="CJ57" t="b">
            <v>0</v>
          </cell>
          <cell r="CK57">
            <v>0</v>
          </cell>
          <cell r="CL57">
            <v>0</v>
          </cell>
          <cell r="CM57">
            <v>0</v>
          </cell>
          <cell r="CN57">
            <v>11</v>
          </cell>
          <cell r="CO57" t="str">
            <v>N</v>
          </cell>
          <cell r="CP57" t="str">
            <v>N</v>
          </cell>
          <cell r="CQ57" t="b">
            <v>0</v>
          </cell>
          <cell r="CR57">
            <v>85</v>
          </cell>
          <cell r="CS57">
            <v>0</v>
          </cell>
          <cell r="CT57">
            <v>104</v>
          </cell>
          <cell r="CU57">
            <v>104</v>
          </cell>
          <cell r="CV57">
            <v>0</v>
          </cell>
          <cell r="CW57">
            <v>24</v>
          </cell>
          <cell r="CX57">
            <v>3236614</v>
          </cell>
          <cell r="CY57">
            <v>0</v>
          </cell>
          <cell r="CZ57">
            <v>32</v>
          </cell>
          <cell r="DA57">
            <v>32</v>
          </cell>
          <cell r="DB57">
            <v>0</v>
          </cell>
          <cell r="DC57">
            <v>735594</v>
          </cell>
          <cell r="DD57">
            <v>0</v>
          </cell>
          <cell r="DE57">
            <v>735594</v>
          </cell>
          <cell r="DF57">
            <v>72</v>
          </cell>
          <cell r="DG57">
            <v>72</v>
          </cell>
          <cell r="DH57">
            <v>0</v>
          </cell>
          <cell r="DI57">
            <v>8</v>
          </cell>
          <cell r="DJ57">
            <v>2501020</v>
          </cell>
          <cell r="DK57">
            <v>0</v>
          </cell>
          <cell r="DL57">
            <v>2501020</v>
          </cell>
          <cell r="DM57" t="b">
            <v>0</v>
          </cell>
          <cell r="DN57" t="b">
            <v>0</v>
          </cell>
          <cell r="DO57" t="b">
            <v>0</v>
          </cell>
          <cell r="DP57" t="b">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t="b">
            <v>0</v>
          </cell>
          <cell r="ES57">
            <v>0</v>
          </cell>
          <cell r="ET57">
            <v>0</v>
          </cell>
          <cell r="EU57">
            <v>0</v>
          </cell>
          <cell r="EV57">
            <v>34029</v>
          </cell>
          <cell r="EW57" t="b">
            <v>0</v>
          </cell>
        </row>
        <row r="58">
          <cell r="A58">
            <v>121</v>
          </cell>
          <cell r="B58" t="str">
            <v>1730314020046</v>
          </cell>
          <cell r="C58" t="str">
            <v>vechi</v>
          </cell>
          <cell r="D58" t="str">
            <v>GORBE-BIRTA LADISLAU</v>
          </cell>
          <cell r="E58" t="str">
            <v>GORBE-BIRTA</v>
          </cell>
          <cell r="F58" t="str">
            <v>LADISLAU-ATTILA</v>
          </cell>
          <cell r="G58" t="str">
            <v>consilier jurid</v>
          </cell>
          <cell r="H58">
            <v>0</v>
          </cell>
          <cell r="I58">
            <v>4285833</v>
          </cell>
          <cell r="J58">
            <v>4285833</v>
          </cell>
          <cell r="K58">
            <v>4285833</v>
          </cell>
          <cell r="L58">
            <v>0</v>
          </cell>
          <cell r="M58">
            <v>0</v>
          </cell>
          <cell r="N58">
            <v>0</v>
          </cell>
          <cell r="O58">
            <v>0</v>
          </cell>
          <cell r="P58">
            <v>0</v>
          </cell>
          <cell r="Q58">
            <v>168</v>
          </cell>
          <cell r="R58">
            <v>168</v>
          </cell>
          <cell r="S58">
            <v>0</v>
          </cell>
          <cell r="T58">
            <v>0</v>
          </cell>
          <cell r="U58">
            <v>0</v>
          </cell>
          <cell r="V58">
            <v>0</v>
          </cell>
          <cell r="W58">
            <v>0</v>
          </cell>
          <cell r="X58">
            <v>0</v>
          </cell>
          <cell r="Y58">
            <v>0</v>
          </cell>
          <cell r="Z58">
            <v>5</v>
          </cell>
          <cell r="AA58">
            <v>214292</v>
          </cell>
          <cell r="AB58">
            <v>214292</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225006</v>
          </cell>
          <cell r="AU58">
            <v>42858</v>
          </cell>
          <cell r="AV58">
            <v>4500125</v>
          </cell>
          <cell r="AW58">
            <v>315009</v>
          </cell>
          <cell r="AX58">
            <v>0</v>
          </cell>
          <cell r="AY58">
            <v>164850</v>
          </cell>
          <cell r="AZ58">
            <v>3752402</v>
          </cell>
          <cell r="BA58">
            <v>1099000</v>
          </cell>
          <cell r="BB58">
            <v>1</v>
          </cell>
          <cell r="BC58">
            <v>0</v>
          </cell>
          <cell r="BD58">
            <v>1099000</v>
          </cell>
          <cell r="BE58">
            <v>2653402</v>
          </cell>
          <cell r="BF58">
            <v>547332</v>
          </cell>
          <cell r="BG58">
            <v>3369920</v>
          </cell>
          <cell r="BH58">
            <v>1500000</v>
          </cell>
          <cell r="BI58">
            <v>0</v>
          </cell>
          <cell r="BJ58">
            <v>0</v>
          </cell>
          <cell r="BK58">
            <v>0</v>
          </cell>
          <cell r="BL58">
            <v>1827062</v>
          </cell>
          <cell r="BM58" t="b">
            <v>1</v>
          </cell>
          <cell r="BN58">
            <v>42858</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E58">
            <v>0</v>
          </cell>
          <cell r="CF58">
            <v>0</v>
          </cell>
          <cell r="CG58" t="str">
            <v>IANUARIE</v>
          </cell>
          <cell r="CH58" t="str">
            <v>IA</v>
          </cell>
          <cell r="CI58">
            <v>0</v>
          </cell>
          <cell r="CJ58" t="b">
            <v>0</v>
          </cell>
          <cell r="CK58">
            <v>0</v>
          </cell>
          <cell r="CL58">
            <v>0</v>
          </cell>
          <cell r="CM58">
            <v>0</v>
          </cell>
          <cell r="CN58">
            <v>11</v>
          </cell>
          <cell r="CO58" t="str">
            <v>N</v>
          </cell>
          <cell r="CP58" t="str">
            <v>N</v>
          </cell>
          <cell r="CQ58" t="b">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t="b">
            <v>0</v>
          </cell>
          <cell r="DN58" t="b">
            <v>0</v>
          </cell>
          <cell r="DO58" t="b">
            <v>0</v>
          </cell>
          <cell r="DP58" t="b">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t="b">
            <v>0</v>
          </cell>
          <cell r="ES58">
            <v>0</v>
          </cell>
          <cell r="ET58">
            <v>0</v>
          </cell>
          <cell r="EU58">
            <v>0</v>
          </cell>
          <cell r="EV58">
            <v>35107</v>
          </cell>
          <cell r="EW58" t="b">
            <v>0</v>
          </cell>
        </row>
        <row r="59">
          <cell r="A59">
            <v>125</v>
          </cell>
          <cell r="B59" t="str">
            <v>2560419020012</v>
          </cell>
          <cell r="C59" t="str">
            <v>vechi</v>
          </cell>
          <cell r="D59" t="str">
            <v>MALITA ADRIANA</v>
          </cell>
          <cell r="E59" t="str">
            <v>MALITA</v>
          </cell>
          <cell r="F59" t="str">
            <v>ADRIANA</v>
          </cell>
          <cell r="G59" t="str">
            <v>inspector</v>
          </cell>
          <cell r="H59">
            <v>0</v>
          </cell>
          <cell r="I59">
            <v>2377000</v>
          </cell>
          <cell r="J59">
            <v>2377000</v>
          </cell>
          <cell r="K59">
            <v>2377000</v>
          </cell>
          <cell r="L59">
            <v>0</v>
          </cell>
          <cell r="M59">
            <v>0</v>
          </cell>
          <cell r="N59">
            <v>0</v>
          </cell>
          <cell r="O59">
            <v>0</v>
          </cell>
          <cell r="P59">
            <v>0</v>
          </cell>
          <cell r="Q59">
            <v>168</v>
          </cell>
          <cell r="R59">
            <v>168</v>
          </cell>
          <cell r="S59">
            <v>0</v>
          </cell>
          <cell r="T59">
            <v>0</v>
          </cell>
          <cell r="U59">
            <v>0</v>
          </cell>
          <cell r="V59">
            <v>0</v>
          </cell>
          <cell r="W59">
            <v>0</v>
          </cell>
          <cell r="X59">
            <v>0</v>
          </cell>
          <cell r="Y59">
            <v>0</v>
          </cell>
          <cell r="Z59">
            <v>25</v>
          </cell>
          <cell r="AA59">
            <v>594250</v>
          </cell>
          <cell r="AB59">
            <v>594250</v>
          </cell>
          <cell r="AC59">
            <v>10</v>
          </cell>
          <cell r="AD59">
            <v>237700</v>
          </cell>
          <cell r="AE59">
            <v>237700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160448</v>
          </cell>
          <cell r="AU59">
            <v>23770</v>
          </cell>
          <cell r="AV59">
            <v>3208950</v>
          </cell>
          <cell r="AW59">
            <v>224626</v>
          </cell>
          <cell r="AX59">
            <v>0</v>
          </cell>
          <cell r="AY59">
            <v>164850</v>
          </cell>
          <cell r="AZ59">
            <v>2635256</v>
          </cell>
          <cell r="BA59">
            <v>1099000</v>
          </cell>
          <cell r="BB59">
            <v>1</v>
          </cell>
          <cell r="BC59">
            <v>0</v>
          </cell>
          <cell r="BD59">
            <v>1099000</v>
          </cell>
          <cell r="BE59">
            <v>1536256</v>
          </cell>
          <cell r="BF59">
            <v>290389</v>
          </cell>
          <cell r="BG59">
            <v>2509717</v>
          </cell>
          <cell r="BH59">
            <v>1100000</v>
          </cell>
          <cell r="BI59">
            <v>0</v>
          </cell>
          <cell r="BJ59">
            <v>0</v>
          </cell>
          <cell r="BK59">
            <v>0</v>
          </cell>
          <cell r="BL59">
            <v>1385947</v>
          </cell>
          <cell r="BM59" t="b">
            <v>1</v>
          </cell>
          <cell r="BN59">
            <v>23770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E59">
            <v>0</v>
          </cell>
          <cell r="CF59">
            <v>0</v>
          </cell>
          <cell r="CG59" t="str">
            <v>IANUARIE</v>
          </cell>
          <cell r="CH59" t="str">
            <v>I</v>
          </cell>
          <cell r="CI59">
            <v>0</v>
          </cell>
          <cell r="CJ59" t="b">
            <v>0</v>
          </cell>
          <cell r="CK59">
            <v>0</v>
          </cell>
          <cell r="CL59">
            <v>0</v>
          </cell>
          <cell r="CM59">
            <v>0</v>
          </cell>
          <cell r="CN59">
            <v>11</v>
          </cell>
          <cell r="CO59" t="str">
            <v>N</v>
          </cell>
          <cell r="CP59" t="str">
            <v>N</v>
          </cell>
          <cell r="CQ59" t="b">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t="b">
            <v>0</v>
          </cell>
          <cell r="DN59" t="b">
            <v>0</v>
          </cell>
          <cell r="DO59" t="b">
            <v>0</v>
          </cell>
          <cell r="DP59" t="b">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t="b">
            <v>0</v>
          </cell>
          <cell r="ES59">
            <v>0</v>
          </cell>
          <cell r="ET59">
            <v>0</v>
          </cell>
          <cell r="EU59">
            <v>0</v>
          </cell>
          <cell r="EV59">
            <v>34256</v>
          </cell>
          <cell r="EW59" t="b">
            <v>0</v>
          </cell>
        </row>
        <row r="60">
          <cell r="A60">
            <v>120</v>
          </cell>
          <cell r="B60" t="str">
            <v>2700418020013</v>
          </cell>
          <cell r="C60" t="str">
            <v>vechi</v>
          </cell>
          <cell r="D60" t="str">
            <v>BUCSA DANIELA-TITIANA</v>
          </cell>
          <cell r="E60" t="str">
            <v>BUCSA</v>
          </cell>
          <cell r="F60" t="str">
            <v>DANIELA-TITIANA</v>
          </cell>
          <cell r="G60" t="str">
            <v>consilier jurid</v>
          </cell>
          <cell r="H60">
            <v>0</v>
          </cell>
          <cell r="I60">
            <v>4285833</v>
          </cell>
          <cell r="J60">
            <v>4928708</v>
          </cell>
          <cell r="K60">
            <v>4928708</v>
          </cell>
          <cell r="L60">
            <v>0</v>
          </cell>
          <cell r="M60">
            <v>0</v>
          </cell>
          <cell r="N60">
            <v>642875</v>
          </cell>
          <cell r="O60">
            <v>15</v>
          </cell>
          <cell r="P60">
            <v>642875</v>
          </cell>
          <cell r="Q60">
            <v>168</v>
          </cell>
          <cell r="R60">
            <v>168</v>
          </cell>
          <cell r="S60">
            <v>0</v>
          </cell>
          <cell r="T60">
            <v>0</v>
          </cell>
          <cell r="U60">
            <v>0</v>
          </cell>
          <cell r="V60">
            <v>0</v>
          </cell>
          <cell r="W60">
            <v>0</v>
          </cell>
          <cell r="X60">
            <v>0</v>
          </cell>
          <cell r="Y60">
            <v>0</v>
          </cell>
          <cell r="Z60">
            <v>15</v>
          </cell>
          <cell r="AA60">
            <v>739306</v>
          </cell>
          <cell r="AB60">
            <v>739306</v>
          </cell>
          <cell r="AC60">
            <v>10</v>
          </cell>
          <cell r="AD60">
            <v>492871</v>
          </cell>
          <cell r="AE60">
            <v>492871</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308044</v>
          </cell>
          <cell r="AU60">
            <v>49287</v>
          </cell>
          <cell r="AV60">
            <v>6160885</v>
          </cell>
          <cell r="AW60">
            <v>431262</v>
          </cell>
          <cell r="AX60">
            <v>0</v>
          </cell>
          <cell r="AY60">
            <v>164850</v>
          </cell>
          <cell r="AZ60">
            <v>5207442</v>
          </cell>
          <cell r="BA60">
            <v>1099000</v>
          </cell>
          <cell r="BB60">
            <v>1.35</v>
          </cell>
          <cell r="BC60">
            <v>384650</v>
          </cell>
          <cell r="BD60">
            <v>1483650</v>
          </cell>
          <cell r="BE60">
            <v>3723792</v>
          </cell>
          <cell r="BF60">
            <v>825212</v>
          </cell>
          <cell r="BG60">
            <v>4547080</v>
          </cell>
          <cell r="BH60">
            <v>2000000</v>
          </cell>
          <cell r="BI60">
            <v>0</v>
          </cell>
          <cell r="BJ60">
            <v>0</v>
          </cell>
          <cell r="BK60">
            <v>0</v>
          </cell>
          <cell r="BL60">
            <v>2504222</v>
          </cell>
          <cell r="BM60" t="b">
            <v>1</v>
          </cell>
          <cell r="BN60">
            <v>42858</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E60">
            <v>0</v>
          </cell>
          <cell r="CF60">
            <v>0</v>
          </cell>
          <cell r="CG60" t="str">
            <v>IANUARIE</v>
          </cell>
          <cell r="CH60" t="str">
            <v>IA</v>
          </cell>
          <cell r="CI60">
            <v>0</v>
          </cell>
          <cell r="CJ60" t="b">
            <v>0</v>
          </cell>
          <cell r="CK60">
            <v>0</v>
          </cell>
          <cell r="CL60">
            <v>0</v>
          </cell>
          <cell r="CM60">
            <v>0</v>
          </cell>
          <cell r="CN60">
            <v>11</v>
          </cell>
          <cell r="CO60" t="str">
            <v>N</v>
          </cell>
          <cell r="CP60" t="str">
            <v>N</v>
          </cell>
          <cell r="CQ60" t="b">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t="b">
            <v>0</v>
          </cell>
          <cell r="DN60" t="b">
            <v>0</v>
          </cell>
          <cell r="DO60" t="b">
            <v>0</v>
          </cell>
          <cell r="DP60" t="b">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t="b">
            <v>0</v>
          </cell>
          <cell r="ES60">
            <v>0</v>
          </cell>
          <cell r="ET60">
            <v>0</v>
          </cell>
          <cell r="EU60">
            <v>0</v>
          </cell>
          <cell r="EV60">
            <v>34638</v>
          </cell>
          <cell r="EW60" t="b">
            <v>0</v>
          </cell>
        </row>
        <row r="61">
          <cell r="A61">
            <v>126</v>
          </cell>
          <cell r="B61" t="str">
            <v>2490221020068</v>
          </cell>
          <cell r="C61" t="str">
            <v>vechi</v>
          </cell>
          <cell r="D61" t="str">
            <v>ROXIN MARIA</v>
          </cell>
          <cell r="E61" t="str">
            <v>ROXIN</v>
          </cell>
          <cell r="F61" t="str">
            <v>MARIA</v>
          </cell>
          <cell r="G61" t="str">
            <v>inspector</v>
          </cell>
          <cell r="H61">
            <v>0</v>
          </cell>
          <cell r="I61">
            <v>2377000</v>
          </cell>
          <cell r="J61">
            <v>2377000</v>
          </cell>
          <cell r="K61">
            <v>2377000</v>
          </cell>
          <cell r="L61">
            <v>0</v>
          </cell>
          <cell r="M61">
            <v>0</v>
          </cell>
          <cell r="N61">
            <v>0</v>
          </cell>
          <cell r="O61">
            <v>0</v>
          </cell>
          <cell r="P61">
            <v>0</v>
          </cell>
          <cell r="Q61">
            <v>168</v>
          </cell>
          <cell r="R61">
            <v>168</v>
          </cell>
          <cell r="S61">
            <v>0</v>
          </cell>
          <cell r="T61">
            <v>0</v>
          </cell>
          <cell r="U61">
            <v>0</v>
          </cell>
          <cell r="V61">
            <v>0</v>
          </cell>
          <cell r="W61">
            <v>0</v>
          </cell>
          <cell r="X61">
            <v>0</v>
          </cell>
          <cell r="Y61">
            <v>0</v>
          </cell>
          <cell r="Z61">
            <v>25</v>
          </cell>
          <cell r="AA61">
            <v>594250</v>
          </cell>
          <cell r="AB61">
            <v>594250</v>
          </cell>
          <cell r="AC61">
            <v>10</v>
          </cell>
          <cell r="AD61">
            <v>237700</v>
          </cell>
          <cell r="AE61">
            <v>237700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160448</v>
          </cell>
          <cell r="AU61">
            <v>23770</v>
          </cell>
          <cell r="AV61">
            <v>3208950</v>
          </cell>
          <cell r="AW61">
            <v>224626</v>
          </cell>
          <cell r="AX61">
            <v>0</v>
          </cell>
          <cell r="AY61">
            <v>164850</v>
          </cell>
          <cell r="AZ61">
            <v>2635256</v>
          </cell>
          <cell r="BA61">
            <v>1099000</v>
          </cell>
          <cell r="BB61">
            <v>1</v>
          </cell>
          <cell r="BC61">
            <v>0</v>
          </cell>
          <cell r="BD61">
            <v>1099000</v>
          </cell>
          <cell r="BE61">
            <v>1536256</v>
          </cell>
          <cell r="BF61">
            <v>290389</v>
          </cell>
          <cell r="BG61">
            <v>2509717</v>
          </cell>
          <cell r="BH61">
            <v>1400000</v>
          </cell>
          <cell r="BI61">
            <v>0</v>
          </cell>
          <cell r="BJ61">
            <v>900000</v>
          </cell>
          <cell r="BK61">
            <v>0</v>
          </cell>
          <cell r="BL61">
            <v>185947</v>
          </cell>
          <cell r="BM61" t="b">
            <v>1</v>
          </cell>
          <cell r="BN61">
            <v>23770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E61">
            <v>0</v>
          </cell>
          <cell r="CF61">
            <v>0</v>
          </cell>
          <cell r="CG61" t="str">
            <v>IANUARIE</v>
          </cell>
          <cell r="CH61" t="str">
            <v>I</v>
          </cell>
          <cell r="CI61">
            <v>0</v>
          </cell>
          <cell r="CJ61" t="b">
            <v>0</v>
          </cell>
          <cell r="CK61">
            <v>0</v>
          </cell>
          <cell r="CL61">
            <v>0</v>
          </cell>
          <cell r="CM61">
            <v>0</v>
          </cell>
          <cell r="CN61">
            <v>11</v>
          </cell>
          <cell r="CO61" t="str">
            <v>N</v>
          </cell>
          <cell r="CP61" t="str">
            <v>N</v>
          </cell>
          <cell r="CQ61" t="b">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t="b">
            <v>0</v>
          </cell>
          <cell r="DN61" t="b">
            <v>0</v>
          </cell>
          <cell r="DO61" t="b">
            <v>0</v>
          </cell>
          <cell r="DP61" t="b">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t="b">
            <v>0</v>
          </cell>
          <cell r="ES61">
            <v>0</v>
          </cell>
          <cell r="ET61">
            <v>0</v>
          </cell>
          <cell r="EU61">
            <v>0</v>
          </cell>
          <cell r="EV61">
            <v>27211</v>
          </cell>
          <cell r="EW61" t="b">
            <v>0</v>
          </cell>
        </row>
        <row r="62">
          <cell r="A62">
            <v>127</v>
          </cell>
          <cell r="B62" t="str">
            <v>1750123020072</v>
          </cell>
          <cell r="C62" t="str">
            <v>vechi</v>
          </cell>
          <cell r="D62" t="str">
            <v>STANA COSMIN-ADRIAN</v>
          </cell>
          <cell r="E62" t="str">
            <v>STANA</v>
          </cell>
          <cell r="F62" t="str">
            <v>COSMIN-ADRIAN</v>
          </cell>
          <cell r="G62" t="str">
            <v>inspector</v>
          </cell>
          <cell r="H62">
            <v>0</v>
          </cell>
          <cell r="I62">
            <v>2377000</v>
          </cell>
          <cell r="J62">
            <v>2377000</v>
          </cell>
          <cell r="K62">
            <v>2377000</v>
          </cell>
          <cell r="L62">
            <v>0</v>
          </cell>
          <cell r="M62">
            <v>0</v>
          </cell>
          <cell r="N62">
            <v>0</v>
          </cell>
          <cell r="O62">
            <v>0</v>
          </cell>
          <cell r="P62">
            <v>0</v>
          </cell>
          <cell r="Q62">
            <v>168</v>
          </cell>
          <cell r="R62">
            <v>168</v>
          </cell>
          <cell r="S62">
            <v>0</v>
          </cell>
          <cell r="T62">
            <v>0</v>
          </cell>
          <cell r="U62">
            <v>40</v>
          </cell>
          <cell r="V62">
            <v>1131905</v>
          </cell>
          <cell r="W62">
            <v>1131905</v>
          </cell>
          <cell r="X62">
            <v>0</v>
          </cell>
          <cell r="Y62">
            <v>0</v>
          </cell>
          <cell r="Z62">
            <v>5</v>
          </cell>
          <cell r="AA62">
            <v>118850</v>
          </cell>
          <cell r="AB62">
            <v>118850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124792</v>
          </cell>
          <cell r="AU62">
            <v>23770</v>
          </cell>
          <cell r="AV62">
            <v>3627755</v>
          </cell>
          <cell r="AW62">
            <v>253943</v>
          </cell>
          <cell r="AX62">
            <v>0</v>
          </cell>
          <cell r="AY62">
            <v>164850</v>
          </cell>
          <cell r="AZ62">
            <v>3060400</v>
          </cell>
          <cell r="BA62">
            <v>1099000</v>
          </cell>
          <cell r="BB62">
            <v>1</v>
          </cell>
          <cell r="BC62">
            <v>0</v>
          </cell>
          <cell r="BD62">
            <v>1099000</v>
          </cell>
          <cell r="BE62">
            <v>1961400</v>
          </cell>
          <cell r="BF62">
            <v>388172</v>
          </cell>
          <cell r="BG62">
            <v>2837078</v>
          </cell>
          <cell r="BH62">
            <v>1500000</v>
          </cell>
          <cell r="BI62">
            <v>0</v>
          </cell>
          <cell r="BJ62">
            <v>0</v>
          </cell>
          <cell r="BK62">
            <v>0</v>
          </cell>
          <cell r="BL62">
            <v>1313308</v>
          </cell>
          <cell r="BM62" t="b">
            <v>1</v>
          </cell>
          <cell r="BN62">
            <v>23770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E62">
            <v>0</v>
          </cell>
          <cell r="CF62">
            <v>0</v>
          </cell>
          <cell r="CG62" t="str">
            <v>IANUARIE</v>
          </cell>
          <cell r="CH62" t="str">
            <v>I</v>
          </cell>
          <cell r="CI62">
            <v>0</v>
          </cell>
          <cell r="CJ62" t="b">
            <v>0</v>
          </cell>
          <cell r="CK62">
            <v>0</v>
          </cell>
          <cell r="CL62">
            <v>0</v>
          </cell>
          <cell r="CM62">
            <v>0</v>
          </cell>
          <cell r="CN62">
            <v>11</v>
          </cell>
          <cell r="CO62" t="str">
            <v>N</v>
          </cell>
          <cell r="CP62" t="str">
            <v>N</v>
          </cell>
          <cell r="CQ62" t="b">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t="b">
            <v>0</v>
          </cell>
          <cell r="DN62" t="b">
            <v>0</v>
          </cell>
          <cell r="DO62" t="b">
            <v>0</v>
          </cell>
          <cell r="DP62" t="b">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t="b">
            <v>0</v>
          </cell>
          <cell r="ES62">
            <v>0</v>
          </cell>
          <cell r="ET62">
            <v>0</v>
          </cell>
          <cell r="EU62">
            <v>0</v>
          </cell>
          <cell r="EW62" t="b">
            <v>0</v>
          </cell>
        </row>
        <row r="63">
          <cell r="A63">
            <v>123</v>
          </cell>
          <cell r="B63" t="str">
            <v>1500717020017</v>
          </cell>
          <cell r="C63" t="str">
            <v>vechi</v>
          </cell>
          <cell r="D63" t="str">
            <v>BOAR ZENO</v>
          </cell>
          <cell r="E63" t="str">
            <v>BOAR</v>
          </cell>
          <cell r="F63" t="str">
            <v>ZENO</v>
          </cell>
          <cell r="G63" t="str">
            <v>inspector</v>
          </cell>
          <cell r="H63">
            <v>0</v>
          </cell>
          <cell r="I63">
            <v>2377000</v>
          </cell>
          <cell r="J63">
            <v>2733550</v>
          </cell>
          <cell r="K63">
            <v>0</v>
          </cell>
          <cell r="L63">
            <v>0</v>
          </cell>
          <cell r="M63">
            <v>0</v>
          </cell>
          <cell r="N63">
            <v>356550</v>
          </cell>
          <cell r="O63">
            <v>15</v>
          </cell>
          <cell r="P63">
            <v>0</v>
          </cell>
          <cell r="Q63">
            <v>168</v>
          </cell>
          <cell r="R63">
            <v>0</v>
          </cell>
          <cell r="S63">
            <v>0</v>
          </cell>
          <cell r="T63">
            <v>0</v>
          </cell>
          <cell r="U63">
            <v>0</v>
          </cell>
          <cell r="V63">
            <v>0</v>
          </cell>
          <cell r="W63">
            <v>0</v>
          </cell>
          <cell r="X63">
            <v>0</v>
          </cell>
          <cell r="Y63">
            <v>0</v>
          </cell>
          <cell r="Z63">
            <v>25</v>
          </cell>
          <cell r="AA63">
            <v>0</v>
          </cell>
          <cell r="AB63">
            <v>683388</v>
          </cell>
          <cell r="AC63">
            <v>0</v>
          </cell>
          <cell r="AD63">
            <v>0</v>
          </cell>
          <cell r="AE63">
            <v>0</v>
          </cell>
          <cell r="AF63">
            <v>0</v>
          </cell>
          <cell r="AG63">
            <v>0</v>
          </cell>
          <cell r="AH63">
            <v>0</v>
          </cell>
          <cell r="AI63">
            <v>168</v>
          </cell>
          <cell r="AJ63">
            <v>3416938</v>
          </cell>
          <cell r="AK63">
            <v>0</v>
          </cell>
          <cell r="AL63">
            <v>0</v>
          </cell>
          <cell r="AM63">
            <v>0</v>
          </cell>
          <cell r="AN63">
            <v>0</v>
          </cell>
          <cell r="AO63">
            <v>0</v>
          </cell>
          <cell r="AP63">
            <v>2733550</v>
          </cell>
          <cell r="AQ63">
            <v>0</v>
          </cell>
          <cell r="AR63">
            <v>0</v>
          </cell>
          <cell r="AS63">
            <v>0</v>
          </cell>
          <cell r="AT63">
            <v>170847</v>
          </cell>
          <cell r="AU63">
            <v>27336</v>
          </cell>
          <cell r="AV63">
            <v>6150488</v>
          </cell>
          <cell r="AW63">
            <v>430534</v>
          </cell>
          <cell r="AX63">
            <v>0</v>
          </cell>
          <cell r="AY63">
            <v>164850</v>
          </cell>
          <cell r="AZ63">
            <v>5356921</v>
          </cell>
          <cell r="BA63">
            <v>1099000</v>
          </cell>
          <cell r="BB63">
            <v>1</v>
          </cell>
          <cell r="BC63">
            <v>0</v>
          </cell>
          <cell r="BD63">
            <v>1099000</v>
          </cell>
          <cell r="BE63">
            <v>4257921</v>
          </cell>
          <cell r="BF63">
            <v>974768</v>
          </cell>
          <cell r="BG63">
            <v>4547003</v>
          </cell>
          <cell r="BH63">
            <v>1500000</v>
          </cell>
          <cell r="BI63">
            <v>2151356</v>
          </cell>
          <cell r="BJ63">
            <v>300000</v>
          </cell>
          <cell r="BK63">
            <v>0</v>
          </cell>
          <cell r="BL63">
            <v>571877</v>
          </cell>
          <cell r="BM63" t="b">
            <v>1</v>
          </cell>
          <cell r="BN63">
            <v>23770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E63">
            <v>0</v>
          </cell>
          <cell r="CF63">
            <v>0</v>
          </cell>
          <cell r="CG63" t="str">
            <v>IANUARIE</v>
          </cell>
          <cell r="CH63" t="str">
            <v>I</v>
          </cell>
          <cell r="CI63">
            <v>0</v>
          </cell>
          <cell r="CJ63" t="b">
            <v>0</v>
          </cell>
          <cell r="CK63">
            <v>0</v>
          </cell>
          <cell r="CL63">
            <v>0</v>
          </cell>
          <cell r="CM63">
            <v>0</v>
          </cell>
          <cell r="CN63">
            <v>11</v>
          </cell>
          <cell r="CO63" t="str">
            <v>N</v>
          </cell>
          <cell r="CP63" t="str">
            <v>N</v>
          </cell>
          <cell r="CQ63" t="b">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t="b">
            <v>0</v>
          </cell>
          <cell r="DN63" t="b">
            <v>0</v>
          </cell>
          <cell r="DO63" t="b">
            <v>0</v>
          </cell>
          <cell r="DP63" t="b">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t="b">
            <v>0</v>
          </cell>
          <cell r="ES63">
            <v>0</v>
          </cell>
          <cell r="ET63">
            <v>0</v>
          </cell>
          <cell r="EU63">
            <v>0</v>
          </cell>
          <cell r="EV63">
            <v>35415</v>
          </cell>
          <cell r="EW63" t="b">
            <v>0</v>
          </cell>
        </row>
        <row r="64">
          <cell r="A64">
            <v>124</v>
          </cell>
          <cell r="B64" t="str">
            <v>1750722020055</v>
          </cell>
          <cell r="C64" t="str">
            <v>vechi</v>
          </cell>
          <cell r="D64" t="str">
            <v>GIURGIU REMUS</v>
          </cell>
          <cell r="E64" t="str">
            <v>GIURGIU</v>
          </cell>
          <cell r="F64" t="str">
            <v>REMUS</v>
          </cell>
          <cell r="G64" t="str">
            <v>inspector</v>
          </cell>
          <cell r="H64">
            <v>0</v>
          </cell>
          <cell r="I64">
            <v>2377000</v>
          </cell>
          <cell r="J64">
            <v>2377000</v>
          </cell>
          <cell r="K64">
            <v>2377000</v>
          </cell>
          <cell r="L64">
            <v>0</v>
          </cell>
          <cell r="M64">
            <v>0</v>
          </cell>
          <cell r="N64">
            <v>0</v>
          </cell>
          <cell r="O64">
            <v>0</v>
          </cell>
          <cell r="P64">
            <v>0</v>
          </cell>
          <cell r="Q64">
            <v>168</v>
          </cell>
          <cell r="R64">
            <v>168</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118850</v>
          </cell>
          <cell r="AU64">
            <v>23770</v>
          </cell>
          <cell r="AV64">
            <v>2377000</v>
          </cell>
          <cell r="AW64">
            <v>166390</v>
          </cell>
          <cell r="AX64">
            <v>0</v>
          </cell>
          <cell r="AY64">
            <v>164850</v>
          </cell>
          <cell r="AZ64">
            <v>1903140</v>
          </cell>
          <cell r="BA64">
            <v>1099000</v>
          </cell>
          <cell r="BB64">
            <v>1</v>
          </cell>
          <cell r="BC64">
            <v>0</v>
          </cell>
          <cell r="BD64">
            <v>1099000</v>
          </cell>
          <cell r="BE64">
            <v>804140</v>
          </cell>
          <cell r="BF64">
            <v>144745</v>
          </cell>
          <cell r="BG64">
            <v>1923245</v>
          </cell>
          <cell r="BH64">
            <v>1200000</v>
          </cell>
          <cell r="BI64">
            <v>0</v>
          </cell>
          <cell r="BJ64">
            <v>0</v>
          </cell>
          <cell r="BK64">
            <v>0</v>
          </cell>
          <cell r="BL64">
            <v>699475</v>
          </cell>
          <cell r="BM64" t="b">
            <v>1</v>
          </cell>
          <cell r="BN64">
            <v>23770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E64">
            <v>0</v>
          </cell>
          <cell r="CF64">
            <v>0</v>
          </cell>
          <cell r="CG64" t="str">
            <v>IANUARIE</v>
          </cell>
          <cell r="CH64" t="str">
            <v>I</v>
          </cell>
          <cell r="CI64">
            <v>0</v>
          </cell>
          <cell r="CJ64" t="b">
            <v>0</v>
          </cell>
          <cell r="CK64">
            <v>0</v>
          </cell>
          <cell r="CL64">
            <v>0</v>
          </cell>
          <cell r="CM64">
            <v>0</v>
          </cell>
          <cell r="CN64">
            <v>11</v>
          </cell>
          <cell r="CO64" t="str">
            <v>N</v>
          </cell>
          <cell r="CP64" t="str">
            <v>N</v>
          </cell>
          <cell r="CQ64" t="b">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t="b">
            <v>0</v>
          </cell>
          <cell r="DN64" t="b">
            <v>0</v>
          </cell>
          <cell r="DO64" t="b">
            <v>0</v>
          </cell>
          <cell r="DP64" t="b">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t="b">
            <v>0</v>
          </cell>
          <cell r="ES64">
            <v>0</v>
          </cell>
          <cell r="ET64">
            <v>0</v>
          </cell>
          <cell r="EU64">
            <v>0</v>
          </cell>
          <cell r="EW64" t="b">
            <v>0</v>
          </cell>
        </row>
        <row r="65">
          <cell r="A65">
            <v>131</v>
          </cell>
          <cell r="B65" t="str">
            <v>1581021020025</v>
          </cell>
          <cell r="C65" t="str">
            <v>vechi</v>
          </cell>
          <cell r="D65" t="str">
            <v>JANCA CEZAR-IUSTIN</v>
          </cell>
          <cell r="E65" t="str">
            <v>JANCA</v>
          </cell>
          <cell r="F65" t="str">
            <v>CEZAR-IUSTIN</v>
          </cell>
          <cell r="G65" t="str">
            <v>inspector</v>
          </cell>
          <cell r="H65">
            <v>0</v>
          </cell>
          <cell r="I65">
            <v>2547000</v>
          </cell>
          <cell r="J65">
            <v>2547000</v>
          </cell>
          <cell r="K65">
            <v>1819286</v>
          </cell>
          <cell r="L65">
            <v>0</v>
          </cell>
          <cell r="M65">
            <v>0</v>
          </cell>
          <cell r="N65">
            <v>0</v>
          </cell>
          <cell r="O65">
            <v>0</v>
          </cell>
          <cell r="P65">
            <v>0</v>
          </cell>
          <cell r="Q65">
            <v>168</v>
          </cell>
          <cell r="R65">
            <v>120</v>
          </cell>
          <cell r="S65">
            <v>0</v>
          </cell>
          <cell r="T65">
            <v>0</v>
          </cell>
          <cell r="U65">
            <v>22</v>
          </cell>
          <cell r="V65">
            <v>667071</v>
          </cell>
          <cell r="W65">
            <v>667071</v>
          </cell>
          <cell r="X65">
            <v>0</v>
          </cell>
          <cell r="Y65">
            <v>0</v>
          </cell>
          <cell r="Z65">
            <v>25</v>
          </cell>
          <cell r="AA65">
            <v>454822</v>
          </cell>
          <cell r="AB65">
            <v>636750</v>
          </cell>
          <cell r="AC65">
            <v>10</v>
          </cell>
          <cell r="AD65">
            <v>181929</v>
          </cell>
          <cell r="AE65">
            <v>254700</v>
          </cell>
          <cell r="AF65">
            <v>0</v>
          </cell>
          <cell r="AG65">
            <v>0</v>
          </cell>
          <cell r="AH65">
            <v>0</v>
          </cell>
          <cell r="AI65">
            <v>48</v>
          </cell>
          <cell r="AJ65">
            <v>909643</v>
          </cell>
          <cell r="AK65">
            <v>0</v>
          </cell>
          <cell r="AL65">
            <v>0</v>
          </cell>
          <cell r="AM65">
            <v>0</v>
          </cell>
          <cell r="AN65">
            <v>0</v>
          </cell>
          <cell r="AO65">
            <v>0</v>
          </cell>
          <cell r="AP65">
            <v>0</v>
          </cell>
          <cell r="AQ65">
            <v>0</v>
          </cell>
          <cell r="AR65">
            <v>0</v>
          </cell>
          <cell r="AS65">
            <v>0</v>
          </cell>
          <cell r="AT65">
            <v>171922</v>
          </cell>
          <cell r="AU65">
            <v>25470</v>
          </cell>
          <cell r="AV65">
            <v>4032751</v>
          </cell>
          <cell r="AW65">
            <v>282293</v>
          </cell>
          <cell r="AX65">
            <v>0</v>
          </cell>
          <cell r="AY65">
            <v>164850</v>
          </cell>
          <cell r="AZ65">
            <v>3388216</v>
          </cell>
          <cell r="BA65">
            <v>1099000</v>
          </cell>
          <cell r="BB65">
            <v>1</v>
          </cell>
          <cell r="BC65">
            <v>0</v>
          </cell>
          <cell r="BD65">
            <v>1099000</v>
          </cell>
          <cell r="BE65">
            <v>2289216</v>
          </cell>
          <cell r="BF65">
            <v>463570</v>
          </cell>
          <cell r="BG65">
            <v>3089496</v>
          </cell>
          <cell r="BH65">
            <v>1200000</v>
          </cell>
          <cell r="BI65">
            <v>0</v>
          </cell>
          <cell r="BJ65">
            <v>0</v>
          </cell>
          <cell r="BK65">
            <v>0</v>
          </cell>
          <cell r="BL65">
            <v>1864026</v>
          </cell>
          <cell r="BM65" t="b">
            <v>1</v>
          </cell>
          <cell r="BN65">
            <v>25470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E65">
            <v>0</v>
          </cell>
          <cell r="CF65">
            <v>0</v>
          </cell>
          <cell r="CG65" t="str">
            <v>IANUARIE</v>
          </cell>
          <cell r="CH65" t="str">
            <v>IA</v>
          </cell>
          <cell r="CI65">
            <v>0</v>
          </cell>
          <cell r="CJ65" t="b">
            <v>0</v>
          </cell>
          <cell r="CK65">
            <v>0</v>
          </cell>
          <cell r="CL65">
            <v>0</v>
          </cell>
          <cell r="CM65">
            <v>0</v>
          </cell>
          <cell r="CN65">
            <v>11</v>
          </cell>
          <cell r="CO65" t="str">
            <v>N</v>
          </cell>
          <cell r="CP65" t="str">
            <v>N</v>
          </cell>
          <cell r="CQ65" t="b">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t="b">
            <v>0</v>
          </cell>
          <cell r="DN65" t="b">
            <v>0</v>
          </cell>
          <cell r="DO65" t="b">
            <v>0</v>
          </cell>
          <cell r="DP65" t="b">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t="b">
            <v>0</v>
          </cell>
          <cell r="ES65">
            <v>0</v>
          </cell>
          <cell r="ET65">
            <v>0</v>
          </cell>
          <cell r="EU65">
            <v>0</v>
          </cell>
          <cell r="EV65">
            <v>32994</v>
          </cell>
          <cell r="EW65" t="b">
            <v>0</v>
          </cell>
        </row>
        <row r="66">
          <cell r="A66">
            <v>122</v>
          </cell>
          <cell r="B66" t="str">
            <v>2580607020015</v>
          </cell>
          <cell r="C66" t="str">
            <v>vechi</v>
          </cell>
          <cell r="D66" t="str">
            <v>POP MARGARETA</v>
          </cell>
          <cell r="E66" t="str">
            <v>POP</v>
          </cell>
          <cell r="F66" t="str">
            <v>MARGARETA</v>
          </cell>
          <cell r="G66" t="str">
            <v>inspector</v>
          </cell>
          <cell r="H66">
            <v>0</v>
          </cell>
          <cell r="I66">
            <v>2547000</v>
          </cell>
          <cell r="J66">
            <v>2547000</v>
          </cell>
          <cell r="K66">
            <v>2547000</v>
          </cell>
          <cell r="L66">
            <v>0</v>
          </cell>
          <cell r="M66">
            <v>0</v>
          </cell>
          <cell r="N66">
            <v>0</v>
          </cell>
          <cell r="O66">
            <v>0</v>
          </cell>
          <cell r="P66">
            <v>0</v>
          </cell>
          <cell r="Q66">
            <v>168</v>
          </cell>
          <cell r="R66">
            <v>168</v>
          </cell>
          <cell r="S66">
            <v>0</v>
          </cell>
          <cell r="T66">
            <v>0</v>
          </cell>
          <cell r="U66">
            <v>0</v>
          </cell>
          <cell r="V66">
            <v>0</v>
          </cell>
          <cell r="W66">
            <v>0</v>
          </cell>
          <cell r="X66">
            <v>0</v>
          </cell>
          <cell r="Y66">
            <v>0</v>
          </cell>
          <cell r="Z66">
            <v>25</v>
          </cell>
          <cell r="AA66">
            <v>636750</v>
          </cell>
          <cell r="AB66">
            <v>636750</v>
          </cell>
          <cell r="AC66">
            <v>0</v>
          </cell>
          <cell r="AD66">
            <v>0</v>
          </cell>
          <cell r="AE66">
            <v>0</v>
          </cell>
          <cell r="AF66">
            <v>15</v>
          </cell>
          <cell r="AG66">
            <v>382050</v>
          </cell>
          <cell r="AH66">
            <v>382050</v>
          </cell>
          <cell r="AI66">
            <v>0</v>
          </cell>
          <cell r="AJ66">
            <v>0</v>
          </cell>
          <cell r="AK66">
            <v>0</v>
          </cell>
          <cell r="AL66">
            <v>0</v>
          </cell>
          <cell r="AM66">
            <v>0</v>
          </cell>
          <cell r="AN66">
            <v>0</v>
          </cell>
          <cell r="AO66">
            <v>0</v>
          </cell>
          <cell r="AP66">
            <v>0</v>
          </cell>
          <cell r="AQ66">
            <v>0</v>
          </cell>
          <cell r="AR66">
            <v>0</v>
          </cell>
          <cell r="AS66">
            <v>0</v>
          </cell>
          <cell r="AT66">
            <v>178290</v>
          </cell>
          <cell r="AU66">
            <v>25470</v>
          </cell>
          <cell r="AV66">
            <v>3565800</v>
          </cell>
          <cell r="AW66">
            <v>249606</v>
          </cell>
          <cell r="AX66">
            <v>0</v>
          </cell>
          <cell r="AY66">
            <v>164850</v>
          </cell>
          <cell r="AZ66">
            <v>2947584</v>
          </cell>
          <cell r="BA66">
            <v>1099000</v>
          </cell>
          <cell r="BB66">
            <v>1</v>
          </cell>
          <cell r="BC66">
            <v>0</v>
          </cell>
          <cell r="BD66">
            <v>1099000</v>
          </cell>
          <cell r="BE66">
            <v>1848584</v>
          </cell>
          <cell r="BF66">
            <v>362224</v>
          </cell>
          <cell r="BG66">
            <v>2750210</v>
          </cell>
          <cell r="BH66">
            <v>1200000</v>
          </cell>
          <cell r="BI66">
            <v>0</v>
          </cell>
          <cell r="BJ66">
            <v>1196910</v>
          </cell>
          <cell r="BK66">
            <v>0</v>
          </cell>
          <cell r="BL66">
            <v>327830</v>
          </cell>
          <cell r="BM66" t="b">
            <v>1</v>
          </cell>
          <cell r="BN66">
            <v>25470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E66">
            <v>0</v>
          </cell>
          <cell r="CF66">
            <v>0</v>
          </cell>
          <cell r="CG66" t="str">
            <v>IANUARIE</v>
          </cell>
          <cell r="CH66" t="str">
            <v>IA</v>
          </cell>
          <cell r="CI66">
            <v>0</v>
          </cell>
          <cell r="CJ66" t="b">
            <v>0</v>
          </cell>
          <cell r="CK66">
            <v>0</v>
          </cell>
          <cell r="CL66">
            <v>0</v>
          </cell>
          <cell r="CM66">
            <v>0</v>
          </cell>
          <cell r="CN66">
            <v>11</v>
          </cell>
          <cell r="CO66" t="str">
            <v>N</v>
          </cell>
          <cell r="CP66" t="str">
            <v>N</v>
          </cell>
          <cell r="CQ66" t="b">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t="b">
            <v>0</v>
          </cell>
          <cell r="DN66" t="b">
            <v>0</v>
          </cell>
          <cell r="DO66" t="b">
            <v>0</v>
          </cell>
          <cell r="DP66" t="b">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t="b">
            <v>0</v>
          </cell>
          <cell r="ES66">
            <v>0</v>
          </cell>
          <cell r="ET66">
            <v>0</v>
          </cell>
          <cell r="EU66">
            <v>0</v>
          </cell>
          <cell r="EV66">
            <v>35303</v>
          </cell>
          <cell r="EW66" t="b">
            <v>0</v>
          </cell>
        </row>
        <row r="67">
          <cell r="A67">
            <v>137</v>
          </cell>
          <cell r="B67" t="str">
            <v>2750513020057</v>
          </cell>
          <cell r="C67" t="str">
            <v>vechi</v>
          </cell>
          <cell r="D67" t="str">
            <v>SAS OLIMPIA-ILEANA</v>
          </cell>
          <cell r="E67" t="str">
            <v>SAS</v>
          </cell>
          <cell r="F67" t="str">
            <v>OLIMPIA-ILEANA</v>
          </cell>
          <cell r="G67" t="str">
            <v>inspector</v>
          </cell>
          <cell r="H67">
            <v>0</v>
          </cell>
          <cell r="I67">
            <v>2377000</v>
          </cell>
          <cell r="J67">
            <v>2377000</v>
          </cell>
          <cell r="K67">
            <v>2377000</v>
          </cell>
          <cell r="L67">
            <v>0</v>
          </cell>
          <cell r="M67">
            <v>0</v>
          </cell>
          <cell r="N67">
            <v>0</v>
          </cell>
          <cell r="O67">
            <v>0</v>
          </cell>
          <cell r="P67">
            <v>0</v>
          </cell>
          <cell r="Q67">
            <v>168</v>
          </cell>
          <cell r="R67">
            <v>168</v>
          </cell>
          <cell r="S67">
            <v>0</v>
          </cell>
          <cell r="T67">
            <v>0</v>
          </cell>
          <cell r="U67">
            <v>59</v>
          </cell>
          <cell r="V67">
            <v>1669560</v>
          </cell>
          <cell r="W67">
            <v>1669560</v>
          </cell>
          <cell r="X67">
            <v>0</v>
          </cell>
          <cell r="Y67">
            <v>0</v>
          </cell>
          <cell r="Z67">
            <v>5</v>
          </cell>
          <cell r="AA67">
            <v>118850</v>
          </cell>
          <cell r="AB67">
            <v>118850</v>
          </cell>
          <cell r="AC67">
            <v>0</v>
          </cell>
          <cell r="AD67">
            <v>0</v>
          </cell>
          <cell r="AE67">
            <v>0</v>
          </cell>
          <cell r="AF67">
            <v>15</v>
          </cell>
          <cell r="AG67">
            <v>356550</v>
          </cell>
          <cell r="AH67">
            <v>356550</v>
          </cell>
          <cell r="AI67">
            <v>0</v>
          </cell>
          <cell r="AJ67">
            <v>0</v>
          </cell>
          <cell r="AK67">
            <v>0</v>
          </cell>
          <cell r="AL67">
            <v>0</v>
          </cell>
          <cell r="AM67">
            <v>0</v>
          </cell>
          <cell r="AN67">
            <v>0</v>
          </cell>
          <cell r="AO67">
            <v>0</v>
          </cell>
          <cell r="AP67">
            <v>0</v>
          </cell>
          <cell r="AQ67">
            <v>0</v>
          </cell>
          <cell r="AR67">
            <v>0</v>
          </cell>
          <cell r="AS67">
            <v>0</v>
          </cell>
          <cell r="AT67">
            <v>142620</v>
          </cell>
          <cell r="AU67">
            <v>23770</v>
          </cell>
          <cell r="AV67">
            <v>4521960</v>
          </cell>
          <cell r="AW67">
            <v>316537</v>
          </cell>
          <cell r="AX67">
            <v>0</v>
          </cell>
          <cell r="AY67">
            <v>164850</v>
          </cell>
          <cell r="AZ67">
            <v>3874183</v>
          </cell>
          <cell r="BA67">
            <v>1099000</v>
          </cell>
          <cell r="BB67">
            <v>1</v>
          </cell>
          <cell r="BC67">
            <v>0</v>
          </cell>
          <cell r="BD67">
            <v>1099000</v>
          </cell>
          <cell r="BE67">
            <v>2775183</v>
          </cell>
          <cell r="BF67">
            <v>575342</v>
          </cell>
          <cell r="BG67">
            <v>3463691</v>
          </cell>
          <cell r="BH67">
            <v>500000</v>
          </cell>
          <cell r="BI67">
            <v>0</v>
          </cell>
          <cell r="BJ67">
            <v>550000</v>
          </cell>
          <cell r="BK67">
            <v>0</v>
          </cell>
          <cell r="BL67">
            <v>2389921</v>
          </cell>
          <cell r="BM67" t="b">
            <v>1</v>
          </cell>
          <cell r="BN67">
            <v>23770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E67">
            <v>0</v>
          </cell>
          <cell r="CF67">
            <v>0</v>
          </cell>
          <cell r="CG67" t="str">
            <v>IANUARIE</v>
          </cell>
          <cell r="CH67" t="str">
            <v>I</v>
          </cell>
          <cell r="CI67">
            <v>0</v>
          </cell>
          <cell r="CJ67" t="b">
            <v>0</v>
          </cell>
          <cell r="CK67">
            <v>0</v>
          </cell>
          <cell r="CL67">
            <v>0</v>
          </cell>
          <cell r="CM67">
            <v>0</v>
          </cell>
          <cell r="CN67">
            <v>11</v>
          </cell>
          <cell r="CO67" t="str">
            <v>N</v>
          </cell>
          <cell r="CP67" t="str">
            <v>N</v>
          </cell>
          <cell r="CQ67" t="b">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t="b">
            <v>0</v>
          </cell>
          <cell r="DN67" t="b">
            <v>0</v>
          </cell>
          <cell r="DO67" t="b">
            <v>0</v>
          </cell>
          <cell r="DP67" t="b">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t="b">
            <v>0</v>
          </cell>
          <cell r="ES67">
            <v>0</v>
          </cell>
          <cell r="ET67">
            <v>0</v>
          </cell>
          <cell r="EU67">
            <v>0</v>
          </cell>
          <cell r="EV67">
            <v>35303</v>
          </cell>
          <cell r="EW67" t="b">
            <v>0</v>
          </cell>
        </row>
        <row r="68">
          <cell r="A68">
            <v>128</v>
          </cell>
          <cell r="B68" t="str">
            <v>2711217020012</v>
          </cell>
          <cell r="C68" t="str">
            <v>vechi</v>
          </cell>
          <cell r="D68" t="str">
            <v>MEMETE ADRIANA</v>
          </cell>
          <cell r="E68" t="str">
            <v>MEMETE</v>
          </cell>
          <cell r="F68" t="str">
            <v>ADRIANA</v>
          </cell>
          <cell r="G68" t="str">
            <v>sef serviciu</v>
          </cell>
          <cell r="H68">
            <v>0</v>
          </cell>
          <cell r="I68">
            <v>3905000</v>
          </cell>
          <cell r="J68">
            <v>5748160</v>
          </cell>
          <cell r="K68">
            <v>5748160</v>
          </cell>
          <cell r="L68">
            <v>1093400</v>
          </cell>
          <cell r="M68">
            <v>1093400</v>
          </cell>
          <cell r="N68">
            <v>749760</v>
          </cell>
          <cell r="O68">
            <v>15</v>
          </cell>
          <cell r="P68">
            <v>749760</v>
          </cell>
          <cell r="Q68">
            <v>168</v>
          </cell>
          <cell r="R68">
            <v>168</v>
          </cell>
          <cell r="S68">
            <v>0</v>
          </cell>
          <cell r="T68">
            <v>0</v>
          </cell>
          <cell r="U68">
            <v>0</v>
          </cell>
          <cell r="V68">
            <v>0</v>
          </cell>
          <cell r="W68">
            <v>0</v>
          </cell>
          <cell r="X68">
            <v>0</v>
          </cell>
          <cell r="Y68">
            <v>0</v>
          </cell>
          <cell r="Z68">
            <v>10</v>
          </cell>
          <cell r="AA68">
            <v>574816</v>
          </cell>
          <cell r="AB68">
            <v>574816</v>
          </cell>
          <cell r="AC68">
            <v>10</v>
          </cell>
          <cell r="AD68">
            <v>574816</v>
          </cell>
          <cell r="AE68">
            <v>574816</v>
          </cell>
          <cell r="AF68">
            <v>15</v>
          </cell>
          <cell r="AG68">
            <v>862224</v>
          </cell>
          <cell r="AH68">
            <v>862224</v>
          </cell>
          <cell r="AI68">
            <v>0</v>
          </cell>
          <cell r="AJ68">
            <v>0</v>
          </cell>
          <cell r="AK68">
            <v>0</v>
          </cell>
          <cell r="AL68">
            <v>0</v>
          </cell>
          <cell r="AM68">
            <v>0</v>
          </cell>
          <cell r="AN68">
            <v>0</v>
          </cell>
          <cell r="AO68">
            <v>0</v>
          </cell>
          <cell r="AP68">
            <v>0</v>
          </cell>
          <cell r="AQ68">
            <v>0</v>
          </cell>
          <cell r="AR68">
            <v>0</v>
          </cell>
          <cell r="AS68">
            <v>0</v>
          </cell>
          <cell r="AT68">
            <v>388001</v>
          </cell>
          <cell r="AU68">
            <v>57482</v>
          </cell>
          <cell r="AV68">
            <v>7760016</v>
          </cell>
          <cell r="AW68">
            <v>543201</v>
          </cell>
          <cell r="AX68">
            <v>0</v>
          </cell>
          <cell r="AY68">
            <v>164850</v>
          </cell>
          <cell r="AZ68">
            <v>6606482</v>
          </cell>
          <cell r="BA68">
            <v>1099000</v>
          </cell>
          <cell r="BB68">
            <v>1</v>
          </cell>
          <cell r="BC68">
            <v>0</v>
          </cell>
          <cell r="BD68">
            <v>1099000</v>
          </cell>
          <cell r="BE68">
            <v>5507482</v>
          </cell>
          <cell r="BF68">
            <v>1359834</v>
          </cell>
          <cell r="BG68">
            <v>5411498</v>
          </cell>
          <cell r="BH68">
            <v>2400000</v>
          </cell>
          <cell r="BI68">
            <v>0</v>
          </cell>
          <cell r="BJ68">
            <v>0</v>
          </cell>
          <cell r="BK68">
            <v>0</v>
          </cell>
          <cell r="BL68">
            <v>2972448</v>
          </cell>
          <cell r="BM68" t="b">
            <v>1</v>
          </cell>
          <cell r="BN68">
            <v>39050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E68">
            <v>0</v>
          </cell>
          <cell r="CF68">
            <v>0</v>
          </cell>
          <cell r="CG68" t="str">
            <v>IANUARIE</v>
          </cell>
          <cell r="CH68" t="str">
            <v>IA</v>
          </cell>
          <cell r="CI68">
            <v>0</v>
          </cell>
          <cell r="CJ68" t="b">
            <v>0</v>
          </cell>
          <cell r="CK68">
            <v>0</v>
          </cell>
          <cell r="CL68">
            <v>0</v>
          </cell>
          <cell r="CM68">
            <v>0</v>
          </cell>
          <cell r="CN68">
            <v>11</v>
          </cell>
          <cell r="CO68" t="str">
            <v>N</v>
          </cell>
          <cell r="CP68" t="str">
            <v>N</v>
          </cell>
          <cell r="CQ68" t="b">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t="b">
            <v>0</v>
          </cell>
          <cell r="DN68" t="b">
            <v>0</v>
          </cell>
          <cell r="DO68" t="b">
            <v>0</v>
          </cell>
          <cell r="DP68" t="b">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t="b">
            <v>0</v>
          </cell>
          <cell r="ES68">
            <v>0</v>
          </cell>
          <cell r="ET68">
            <v>0</v>
          </cell>
          <cell r="EU68">
            <v>0</v>
          </cell>
          <cell r="EV68">
            <v>35004</v>
          </cell>
          <cell r="EW68" t="b">
            <v>0</v>
          </cell>
        </row>
        <row r="69">
          <cell r="A69">
            <v>133</v>
          </cell>
          <cell r="B69" t="str">
            <v>2770108020014</v>
          </cell>
          <cell r="C69" t="str">
            <v>vechi</v>
          </cell>
          <cell r="D69" t="str">
            <v>CRISAN LOREDANA</v>
          </cell>
          <cell r="E69" t="str">
            <v>CRISAN</v>
          </cell>
          <cell r="F69" t="str">
            <v>LOREDANA</v>
          </cell>
          <cell r="G69" t="str">
            <v>inspector</v>
          </cell>
          <cell r="H69">
            <v>0</v>
          </cell>
          <cell r="I69">
            <v>2192200</v>
          </cell>
          <cell r="J69">
            <v>2192200</v>
          </cell>
          <cell r="K69">
            <v>2192200</v>
          </cell>
          <cell r="L69">
            <v>0</v>
          </cell>
          <cell r="M69">
            <v>0</v>
          </cell>
          <cell r="N69">
            <v>0</v>
          </cell>
          <cell r="O69">
            <v>0</v>
          </cell>
          <cell r="P69">
            <v>0</v>
          </cell>
          <cell r="Q69">
            <v>168</v>
          </cell>
          <cell r="R69">
            <v>168</v>
          </cell>
          <cell r="S69">
            <v>0</v>
          </cell>
          <cell r="T69">
            <v>0</v>
          </cell>
          <cell r="U69">
            <v>58</v>
          </cell>
          <cell r="V69">
            <v>1513662</v>
          </cell>
          <cell r="W69">
            <v>1513662</v>
          </cell>
          <cell r="X69">
            <v>0</v>
          </cell>
          <cell r="Y69">
            <v>0</v>
          </cell>
          <cell r="Z69">
            <v>0</v>
          </cell>
          <cell r="AA69">
            <v>0</v>
          </cell>
          <cell r="AB69">
            <v>0</v>
          </cell>
          <cell r="AC69">
            <v>0</v>
          </cell>
          <cell r="AD69">
            <v>0</v>
          </cell>
          <cell r="AE69">
            <v>0</v>
          </cell>
          <cell r="AF69">
            <v>15</v>
          </cell>
          <cell r="AG69">
            <v>328830</v>
          </cell>
          <cell r="AH69">
            <v>328830</v>
          </cell>
          <cell r="AI69">
            <v>0</v>
          </cell>
          <cell r="AJ69">
            <v>0</v>
          </cell>
          <cell r="AK69">
            <v>0</v>
          </cell>
          <cell r="AL69">
            <v>0</v>
          </cell>
          <cell r="AM69">
            <v>0</v>
          </cell>
          <cell r="AN69">
            <v>0</v>
          </cell>
          <cell r="AO69">
            <v>0</v>
          </cell>
          <cell r="AP69">
            <v>0</v>
          </cell>
          <cell r="AQ69">
            <v>0</v>
          </cell>
          <cell r="AR69">
            <v>0</v>
          </cell>
          <cell r="AS69">
            <v>0</v>
          </cell>
          <cell r="AT69">
            <v>126052</v>
          </cell>
          <cell r="AU69">
            <v>21922</v>
          </cell>
          <cell r="AV69">
            <v>4034692</v>
          </cell>
          <cell r="AW69">
            <v>282428</v>
          </cell>
          <cell r="AX69">
            <v>0</v>
          </cell>
          <cell r="AY69">
            <v>164850</v>
          </cell>
          <cell r="AZ69">
            <v>3439440</v>
          </cell>
          <cell r="BA69">
            <v>1099000</v>
          </cell>
          <cell r="BB69">
            <v>1</v>
          </cell>
          <cell r="BC69">
            <v>0</v>
          </cell>
          <cell r="BD69">
            <v>1099000</v>
          </cell>
          <cell r="BE69">
            <v>2340440</v>
          </cell>
          <cell r="BF69">
            <v>475351</v>
          </cell>
          <cell r="BG69">
            <v>3128939</v>
          </cell>
          <cell r="BH69">
            <v>900000</v>
          </cell>
          <cell r="BI69">
            <v>0</v>
          </cell>
          <cell r="BJ69">
            <v>0</v>
          </cell>
          <cell r="BK69">
            <v>0</v>
          </cell>
          <cell r="BL69">
            <v>2207017</v>
          </cell>
          <cell r="BM69" t="b">
            <v>1</v>
          </cell>
          <cell r="BN69">
            <v>21922</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E69">
            <v>0</v>
          </cell>
          <cell r="CF69">
            <v>0</v>
          </cell>
          <cell r="CG69" t="str">
            <v>IANUARIE</v>
          </cell>
          <cell r="CH69" t="str">
            <v>I</v>
          </cell>
          <cell r="CI69">
            <v>0</v>
          </cell>
          <cell r="CJ69" t="b">
            <v>0</v>
          </cell>
          <cell r="CK69">
            <v>0</v>
          </cell>
          <cell r="CL69">
            <v>0</v>
          </cell>
          <cell r="CM69">
            <v>0</v>
          </cell>
          <cell r="CN69">
            <v>11</v>
          </cell>
          <cell r="CO69" t="str">
            <v>N</v>
          </cell>
          <cell r="CP69" t="str">
            <v>N</v>
          </cell>
          <cell r="CQ69" t="b">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t="b">
            <v>0</v>
          </cell>
          <cell r="DN69" t="b">
            <v>0</v>
          </cell>
          <cell r="DO69" t="b">
            <v>0</v>
          </cell>
          <cell r="DP69" t="b">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t="b">
            <v>0</v>
          </cell>
          <cell r="ES69">
            <v>0</v>
          </cell>
          <cell r="ET69">
            <v>0</v>
          </cell>
          <cell r="EU69">
            <v>0</v>
          </cell>
          <cell r="EV69">
            <v>36558</v>
          </cell>
          <cell r="EW69" t="b">
            <v>0</v>
          </cell>
        </row>
        <row r="70">
          <cell r="A70">
            <v>140</v>
          </cell>
          <cell r="B70" t="str">
            <v>2680828020047</v>
          </cell>
          <cell r="C70" t="str">
            <v>vechi</v>
          </cell>
          <cell r="D70" t="str">
            <v>TRUT ELENA</v>
          </cell>
          <cell r="E70" t="str">
            <v>TRUT</v>
          </cell>
          <cell r="F70" t="str">
            <v>ELENA</v>
          </cell>
          <cell r="G70" t="str">
            <v>inspector</v>
          </cell>
          <cell r="H70">
            <v>0</v>
          </cell>
          <cell r="I70">
            <v>1259947</v>
          </cell>
          <cell r="J70">
            <v>1259947</v>
          </cell>
          <cell r="K70">
            <v>0</v>
          </cell>
          <cell r="L70">
            <v>0</v>
          </cell>
          <cell r="M70">
            <v>0</v>
          </cell>
          <cell r="N70">
            <v>0</v>
          </cell>
          <cell r="O70">
            <v>0</v>
          </cell>
          <cell r="P70">
            <v>0</v>
          </cell>
          <cell r="Q70">
            <v>168</v>
          </cell>
          <cell r="R70">
            <v>0</v>
          </cell>
          <cell r="S70">
            <v>0</v>
          </cell>
          <cell r="T70">
            <v>0</v>
          </cell>
          <cell r="U70">
            <v>0</v>
          </cell>
          <cell r="V70">
            <v>0</v>
          </cell>
          <cell r="W70">
            <v>0</v>
          </cell>
          <cell r="X70">
            <v>0</v>
          </cell>
          <cell r="Y70">
            <v>0</v>
          </cell>
          <cell r="Z70">
            <v>20</v>
          </cell>
          <cell r="AA70">
            <v>0</v>
          </cell>
          <cell r="AB70">
            <v>251989</v>
          </cell>
          <cell r="AC70">
            <v>0</v>
          </cell>
          <cell r="AD70">
            <v>0</v>
          </cell>
          <cell r="AE70">
            <v>0</v>
          </cell>
          <cell r="AF70">
            <v>0</v>
          </cell>
          <cell r="AG70">
            <v>0</v>
          </cell>
          <cell r="AH70">
            <v>0</v>
          </cell>
          <cell r="AI70">
            <v>0</v>
          </cell>
          <cell r="AJ70">
            <v>0</v>
          </cell>
          <cell r="AK70">
            <v>1285146</v>
          </cell>
          <cell r="AL70">
            <v>0</v>
          </cell>
          <cell r="AM70">
            <v>0</v>
          </cell>
          <cell r="AN70">
            <v>0</v>
          </cell>
          <cell r="AO70">
            <v>0</v>
          </cell>
          <cell r="AP70">
            <v>0</v>
          </cell>
          <cell r="AQ70">
            <v>0</v>
          </cell>
          <cell r="AR70">
            <v>0</v>
          </cell>
          <cell r="AS70">
            <v>0</v>
          </cell>
          <cell r="AT70">
            <v>75597</v>
          </cell>
          <cell r="AU70">
            <v>12599</v>
          </cell>
          <cell r="AV70">
            <v>1285146</v>
          </cell>
          <cell r="AW70">
            <v>89960</v>
          </cell>
          <cell r="AX70">
            <v>0</v>
          </cell>
          <cell r="AY70">
            <v>164850</v>
          </cell>
          <cell r="AZ70">
            <v>942140</v>
          </cell>
          <cell r="BA70">
            <v>1099000</v>
          </cell>
          <cell r="BB70">
            <v>1.35</v>
          </cell>
          <cell r="BC70">
            <v>384650</v>
          </cell>
          <cell r="BD70">
            <v>942140</v>
          </cell>
          <cell r="BE70">
            <v>0</v>
          </cell>
          <cell r="BF70">
            <v>0</v>
          </cell>
          <cell r="BG70">
            <v>1106990</v>
          </cell>
          <cell r="BH70">
            <v>0</v>
          </cell>
          <cell r="BI70">
            <v>0</v>
          </cell>
          <cell r="BJ70">
            <v>170000</v>
          </cell>
          <cell r="BK70">
            <v>0</v>
          </cell>
          <cell r="BL70">
            <v>936990</v>
          </cell>
          <cell r="BM70" t="b">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E70">
            <v>0</v>
          </cell>
          <cell r="CF70">
            <v>0</v>
          </cell>
          <cell r="CG70" t="str">
            <v>IANUARIE</v>
          </cell>
          <cell r="CH70" t="str">
            <v>II</v>
          </cell>
          <cell r="CI70">
            <v>0</v>
          </cell>
          <cell r="CJ70" t="b">
            <v>0</v>
          </cell>
          <cell r="CK70">
            <v>0</v>
          </cell>
          <cell r="CL70">
            <v>0</v>
          </cell>
          <cell r="CM70">
            <v>0</v>
          </cell>
          <cell r="CN70">
            <v>11</v>
          </cell>
          <cell r="CO70" t="str">
            <v>N</v>
          </cell>
          <cell r="CP70" t="str">
            <v>N</v>
          </cell>
          <cell r="CQ70" t="b">
            <v>0</v>
          </cell>
          <cell r="CR70">
            <v>85</v>
          </cell>
          <cell r="CS70">
            <v>0</v>
          </cell>
          <cell r="CT70">
            <v>168</v>
          </cell>
          <cell r="CU70">
            <v>0</v>
          </cell>
          <cell r="CV70">
            <v>168</v>
          </cell>
          <cell r="CW70">
            <v>0</v>
          </cell>
          <cell r="CX70">
            <v>0</v>
          </cell>
          <cell r="CY70">
            <v>1285146</v>
          </cell>
          <cell r="CZ70">
            <v>168</v>
          </cell>
          <cell r="DA70">
            <v>0</v>
          </cell>
          <cell r="DB70">
            <v>168</v>
          </cell>
          <cell r="DC70">
            <v>0</v>
          </cell>
          <cell r="DD70">
            <v>1285146</v>
          </cell>
          <cell r="DE70">
            <v>1285146</v>
          </cell>
          <cell r="DF70">
            <v>0</v>
          </cell>
          <cell r="DG70">
            <v>0</v>
          </cell>
          <cell r="DH70">
            <v>0</v>
          </cell>
          <cell r="DI70">
            <v>0</v>
          </cell>
          <cell r="DJ70">
            <v>0</v>
          </cell>
          <cell r="DK70">
            <v>0</v>
          </cell>
          <cell r="DL70">
            <v>0</v>
          </cell>
          <cell r="DM70" t="b">
            <v>0</v>
          </cell>
          <cell r="DN70" t="b">
            <v>0</v>
          </cell>
          <cell r="DO70" t="b">
            <v>0</v>
          </cell>
          <cell r="DP70" t="b">
            <v>1</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t="b">
            <v>0</v>
          </cell>
          <cell r="ES70">
            <v>0</v>
          </cell>
          <cell r="ET70">
            <v>0</v>
          </cell>
          <cell r="EU70">
            <v>0</v>
          </cell>
          <cell r="EW70" t="b">
            <v>0</v>
          </cell>
        </row>
        <row r="71">
          <cell r="A71">
            <v>134</v>
          </cell>
          <cell r="B71" t="str">
            <v>1460215020032</v>
          </cell>
          <cell r="C71" t="str">
            <v>vechi</v>
          </cell>
          <cell r="D71" t="str">
            <v>MOT TEODOR</v>
          </cell>
          <cell r="E71" t="str">
            <v>MOT</v>
          </cell>
          <cell r="F71" t="str">
            <v>TEODOR</v>
          </cell>
          <cell r="G71" t="str">
            <v>inspector</v>
          </cell>
          <cell r="H71">
            <v>0</v>
          </cell>
          <cell r="I71">
            <v>2330800</v>
          </cell>
          <cell r="J71">
            <v>2680420</v>
          </cell>
          <cell r="K71">
            <v>2680420</v>
          </cell>
          <cell r="L71">
            <v>0</v>
          </cell>
          <cell r="M71">
            <v>0</v>
          </cell>
          <cell r="N71">
            <v>349620</v>
          </cell>
          <cell r="O71">
            <v>15</v>
          </cell>
          <cell r="P71">
            <v>349620</v>
          </cell>
          <cell r="Q71">
            <v>168</v>
          </cell>
          <cell r="R71">
            <v>168</v>
          </cell>
          <cell r="S71">
            <v>0</v>
          </cell>
          <cell r="T71">
            <v>0</v>
          </cell>
          <cell r="U71">
            <v>32</v>
          </cell>
          <cell r="V71">
            <v>1021112</v>
          </cell>
          <cell r="W71">
            <v>1021112</v>
          </cell>
          <cell r="X71">
            <v>0</v>
          </cell>
          <cell r="Y71">
            <v>0</v>
          </cell>
          <cell r="Z71">
            <v>25</v>
          </cell>
          <cell r="AA71">
            <v>670105</v>
          </cell>
          <cell r="AB71">
            <v>670105</v>
          </cell>
          <cell r="AC71">
            <v>10</v>
          </cell>
          <cell r="AD71">
            <v>268042</v>
          </cell>
          <cell r="AE71">
            <v>268042</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180928</v>
          </cell>
          <cell r="AU71">
            <v>26804</v>
          </cell>
          <cell r="AV71">
            <v>4639679</v>
          </cell>
          <cell r="AW71">
            <v>324778</v>
          </cell>
          <cell r="AX71">
            <v>0</v>
          </cell>
          <cell r="AY71">
            <v>164850</v>
          </cell>
          <cell r="AZ71">
            <v>3942319</v>
          </cell>
          <cell r="BA71">
            <v>1099000</v>
          </cell>
          <cell r="BB71">
            <v>1.4</v>
          </cell>
          <cell r="BC71">
            <v>439600</v>
          </cell>
          <cell r="BD71">
            <v>1538600</v>
          </cell>
          <cell r="BE71">
            <v>2403719</v>
          </cell>
          <cell r="BF71">
            <v>489905</v>
          </cell>
          <cell r="BG71">
            <v>3617264</v>
          </cell>
          <cell r="BH71">
            <v>1300000</v>
          </cell>
          <cell r="BI71">
            <v>0</v>
          </cell>
          <cell r="BJ71">
            <v>100000</v>
          </cell>
          <cell r="BK71">
            <v>0</v>
          </cell>
          <cell r="BL71">
            <v>2193956</v>
          </cell>
          <cell r="BM71" t="b">
            <v>1</v>
          </cell>
          <cell r="BN71">
            <v>23308</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E71">
            <v>0</v>
          </cell>
          <cell r="CF71">
            <v>0</v>
          </cell>
          <cell r="CG71" t="str">
            <v>IANUARIE</v>
          </cell>
          <cell r="CH71" t="str">
            <v>I</v>
          </cell>
          <cell r="CI71">
            <v>0</v>
          </cell>
          <cell r="CJ71" t="b">
            <v>0</v>
          </cell>
          <cell r="CK71">
            <v>0</v>
          </cell>
          <cell r="CL71">
            <v>0</v>
          </cell>
          <cell r="CM71">
            <v>0</v>
          </cell>
          <cell r="CN71">
            <v>11</v>
          </cell>
          <cell r="CO71" t="str">
            <v>N</v>
          </cell>
          <cell r="CP71" t="str">
            <v>N</v>
          </cell>
          <cell r="CQ71" t="b">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t="b">
            <v>0</v>
          </cell>
          <cell r="DN71" t="b">
            <v>0</v>
          </cell>
          <cell r="DO71" t="b">
            <v>0</v>
          </cell>
          <cell r="DP71" t="b">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t="b">
            <v>0</v>
          </cell>
          <cell r="ES71">
            <v>0</v>
          </cell>
          <cell r="ET71">
            <v>0</v>
          </cell>
          <cell r="EU71">
            <v>0</v>
          </cell>
          <cell r="EV71">
            <v>35004</v>
          </cell>
          <cell r="EW71" t="b">
            <v>0</v>
          </cell>
        </row>
        <row r="72">
          <cell r="A72">
            <v>135</v>
          </cell>
          <cell r="B72" t="str">
            <v>2480627020036</v>
          </cell>
          <cell r="C72" t="str">
            <v>vechi</v>
          </cell>
          <cell r="D72" t="str">
            <v>NEMETH GHEORGHINA-EVA</v>
          </cell>
          <cell r="E72" t="str">
            <v>NEMETH</v>
          </cell>
          <cell r="F72" t="str">
            <v>GHEORGHINA-EVA</v>
          </cell>
          <cell r="G72" t="str">
            <v>inspector</v>
          </cell>
          <cell r="H72">
            <v>0</v>
          </cell>
          <cell r="I72">
            <v>2284600</v>
          </cell>
          <cell r="J72">
            <v>2284600</v>
          </cell>
          <cell r="K72">
            <v>2284600</v>
          </cell>
          <cell r="L72">
            <v>0</v>
          </cell>
          <cell r="M72">
            <v>0</v>
          </cell>
          <cell r="N72">
            <v>0</v>
          </cell>
          <cell r="O72">
            <v>0</v>
          </cell>
          <cell r="P72">
            <v>0</v>
          </cell>
          <cell r="Q72">
            <v>168</v>
          </cell>
          <cell r="R72">
            <v>168</v>
          </cell>
          <cell r="S72">
            <v>0</v>
          </cell>
          <cell r="T72">
            <v>0</v>
          </cell>
          <cell r="U72">
            <v>0</v>
          </cell>
          <cell r="V72">
            <v>0</v>
          </cell>
          <cell r="W72">
            <v>0</v>
          </cell>
          <cell r="X72">
            <v>0</v>
          </cell>
          <cell r="Y72">
            <v>0</v>
          </cell>
          <cell r="Z72">
            <v>25</v>
          </cell>
          <cell r="AA72">
            <v>571150</v>
          </cell>
          <cell r="AB72">
            <v>571150</v>
          </cell>
          <cell r="AC72">
            <v>10</v>
          </cell>
          <cell r="AD72">
            <v>228460</v>
          </cell>
          <cell r="AE72">
            <v>228460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154210</v>
          </cell>
          <cell r="AU72">
            <v>22846</v>
          </cell>
          <cell r="AV72">
            <v>3084210</v>
          </cell>
          <cell r="AW72">
            <v>215895</v>
          </cell>
          <cell r="AX72">
            <v>0</v>
          </cell>
          <cell r="AY72">
            <v>164850</v>
          </cell>
          <cell r="AZ72">
            <v>2526409</v>
          </cell>
          <cell r="BA72">
            <v>1099000</v>
          </cell>
          <cell r="BB72">
            <v>1</v>
          </cell>
          <cell r="BC72">
            <v>0</v>
          </cell>
          <cell r="BD72">
            <v>1099000</v>
          </cell>
          <cell r="BE72">
            <v>1427409</v>
          </cell>
          <cell r="BF72">
            <v>265354</v>
          </cell>
          <cell r="BG72">
            <v>2425905</v>
          </cell>
          <cell r="BH72">
            <v>900000</v>
          </cell>
          <cell r="BI72">
            <v>0</v>
          </cell>
          <cell r="BJ72">
            <v>360000</v>
          </cell>
          <cell r="BK72">
            <v>0</v>
          </cell>
          <cell r="BL72">
            <v>1143059</v>
          </cell>
          <cell r="BM72" t="b">
            <v>1</v>
          </cell>
          <cell r="BN72">
            <v>22846</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E72">
            <v>0</v>
          </cell>
          <cell r="CF72">
            <v>0</v>
          </cell>
          <cell r="CG72" t="str">
            <v>IANUARIE</v>
          </cell>
          <cell r="CH72" t="str">
            <v>I</v>
          </cell>
          <cell r="CI72">
            <v>0</v>
          </cell>
          <cell r="CJ72" t="b">
            <v>0</v>
          </cell>
          <cell r="CK72">
            <v>0</v>
          </cell>
          <cell r="CL72">
            <v>0</v>
          </cell>
          <cell r="CM72">
            <v>0</v>
          </cell>
          <cell r="CN72">
            <v>11</v>
          </cell>
          <cell r="CO72" t="str">
            <v>N</v>
          </cell>
          <cell r="CP72" t="str">
            <v>N</v>
          </cell>
          <cell r="CQ72" t="b">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t="b">
            <v>0</v>
          </cell>
          <cell r="DN72" t="b">
            <v>0</v>
          </cell>
          <cell r="DO72" t="b">
            <v>0</v>
          </cell>
          <cell r="DP72" t="b">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t="b">
            <v>0</v>
          </cell>
          <cell r="ES72">
            <v>0</v>
          </cell>
          <cell r="ET72">
            <v>0</v>
          </cell>
          <cell r="EU72">
            <v>0</v>
          </cell>
          <cell r="EV72">
            <v>34943</v>
          </cell>
          <cell r="EW72" t="b">
            <v>0</v>
          </cell>
        </row>
        <row r="73">
          <cell r="A73">
            <v>129</v>
          </cell>
          <cell r="B73" t="str">
            <v>1750602020034</v>
          </cell>
          <cell r="C73" t="str">
            <v>vechi</v>
          </cell>
          <cell r="D73" t="str">
            <v>FERICEAN FLORIN-CLAUDIU</v>
          </cell>
          <cell r="E73" t="str">
            <v>FERICEAN</v>
          </cell>
          <cell r="F73" t="str">
            <v>FLORIN-CLAUDIU</v>
          </cell>
          <cell r="G73" t="str">
            <v>inspector</v>
          </cell>
          <cell r="H73">
            <v>0</v>
          </cell>
          <cell r="I73">
            <v>2547000</v>
          </cell>
          <cell r="J73">
            <v>2547000</v>
          </cell>
          <cell r="K73">
            <v>2547000</v>
          </cell>
          <cell r="L73">
            <v>0</v>
          </cell>
          <cell r="M73">
            <v>0</v>
          </cell>
          <cell r="N73">
            <v>0</v>
          </cell>
          <cell r="O73">
            <v>0</v>
          </cell>
          <cell r="P73">
            <v>0</v>
          </cell>
          <cell r="Q73">
            <v>168</v>
          </cell>
          <cell r="R73">
            <v>168</v>
          </cell>
          <cell r="S73">
            <v>0</v>
          </cell>
          <cell r="T73">
            <v>0</v>
          </cell>
          <cell r="U73">
            <v>25</v>
          </cell>
          <cell r="V73">
            <v>758036</v>
          </cell>
          <cell r="W73">
            <v>758036</v>
          </cell>
          <cell r="X73">
            <v>0</v>
          </cell>
          <cell r="Y73">
            <v>0</v>
          </cell>
          <cell r="Z73">
            <v>10</v>
          </cell>
          <cell r="AA73">
            <v>254700</v>
          </cell>
          <cell r="AB73">
            <v>254700</v>
          </cell>
          <cell r="AC73">
            <v>10</v>
          </cell>
          <cell r="AD73">
            <v>254700</v>
          </cell>
          <cell r="AE73">
            <v>254700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152820</v>
          </cell>
          <cell r="AU73">
            <v>25470</v>
          </cell>
          <cell r="AV73">
            <v>3814436</v>
          </cell>
          <cell r="AW73">
            <v>267011</v>
          </cell>
          <cell r="AX73">
            <v>0</v>
          </cell>
          <cell r="AY73">
            <v>164850</v>
          </cell>
          <cell r="AZ73">
            <v>3204285</v>
          </cell>
          <cell r="BA73">
            <v>1099000</v>
          </cell>
          <cell r="BB73">
            <v>1</v>
          </cell>
          <cell r="BC73">
            <v>0</v>
          </cell>
          <cell r="BD73">
            <v>1099000</v>
          </cell>
          <cell r="BE73">
            <v>2105285</v>
          </cell>
          <cell r="BF73">
            <v>421266</v>
          </cell>
          <cell r="BG73">
            <v>2947869</v>
          </cell>
          <cell r="BH73">
            <v>1100000</v>
          </cell>
          <cell r="BI73">
            <v>0</v>
          </cell>
          <cell r="BJ73">
            <v>0</v>
          </cell>
          <cell r="BK73">
            <v>0</v>
          </cell>
          <cell r="BL73">
            <v>1822399</v>
          </cell>
          <cell r="BM73" t="b">
            <v>1</v>
          </cell>
          <cell r="BN73">
            <v>25470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E73">
            <v>0</v>
          </cell>
          <cell r="CF73">
            <v>0</v>
          </cell>
          <cell r="CG73" t="str">
            <v>IANUARIE</v>
          </cell>
          <cell r="CH73" t="str">
            <v>IA</v>
          </cell>
          <cell r="CI73">
            <v>0</v>
          </cell>
          <cell r="CJ73" t="b">
            <v>0</v>
          </cell>
          <cell r="CK73">
            <v>0</v>
          </cell>
          <cell r="CL73">
            <v>0</v>
          </cell>
          <cell r="CM73">
            <v>0</v>
          </cell>
          <cell r="CN73">
            <v>11</v>
          </cell>
          <cell r="CO73" t="str">
            <v>N</v>
          </cell>
          <cell r="CP73" t="str">
            <v>N</v>
          </cell>
          <cell r="CQ73" t="b">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t="b">
            <v>0</v>
          </cell>
          <cell r="DN73" t="b">
            <v>0</v>
          </cell>
          <cell r="DO73" t="b">
            <v>0</v>
          </cell>
          <cell r="DP73" t="b">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t="b">
            <v>0</v>
          </cell>
          <cell r="ES73">
            <v>0</v>
          </cell>
          <cell r="ET73">
            <v>0</v>
          </cell>
          <cell r="EU73">
            <v>0</v>
          </cell>
          <cell r="EV73">
            <v>34943</v>
          </cell>
          <cell r="EW73" t="b">
            <v>0</v>
          </cell>
        </row>
        <row r="74">
          <cell r="A74">
            <v>136</v>
          </cell>
          <cell r="B74" t="str">
            <v>2571013020088</v>
          </cell>
          <cell r="C74" t="str">
            <v>vechi</v>
          </cell>
          <cell r="D74" t="str">
            <v>PECICAN EUGENIA</v>
          </cell>
          <cell r="E74" t="str">
            <v>PECICAN</v>
          </cell>
          <cell r="F74" t="str">
            <v>EUGENIA</v>
          </cell>
          <cell r="G74" t="str">
            <v>inspector</v>
          </cell>
          <cell r="H74">
            <v>0</v>
          </cell>
          <cell r="I74">
            <v>2284600</v>
          </cell>
          <cell r="J74">
            <v>2284600</v>
          </cell>
          <cell r="K74">
            <v>2284600</v>
          </cell>
          <cell r="L74">
            <v>0</v>
          </cell>
          <cell r="M74">
            <v>0</v>
          </cell>
          <cell r="N74">
            <v>0</v>
          </cell>
          <cell r="O74">
            <v>0</v>
          </cell>
          <cell r="P74">
            <v>0</v>
          </cell>
          <cell r="Q74">
            <v>168</v>
          </cell>
          <cell r="R74">
            <v>168</v>
          </cell>
          <cell r="S74">
            <v>0</v>
          </cell>
          <cell r="T74">
            <v>0</v>
          </cell>
          <cell r="U74">
            <v>0</v>
          </cell>
          <cell r="V74">
            <v>0</v>
          </cell>
          <cell r="W74">
            <v>0</v>
          </cell>
          <cell r="X74">
            <v>0</v>
          </cell>
          <cell r="Y74">
            <v>0</v>
          </cell>
          <cell r="Z74">
            <v>20</v>
          </cell>
          <cell r="AA74">
            <v>456920</v>
          </cell>
          <cell r="AB74">
            <v>456920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137076</v>
          </cell>
          <cell r="AU74">
            <v>22846</v>
          </cell>
          <cell r="AV74">
            <v>2741520</v>
          </cell>
          <cell r="AW74">
            <v>191906</v>
          </cell>
          <cell r="AX74">
            <v>0</v>
          </cell>
          <cell r="AY74">
            <v>164850</v>
          </cell>
          <cell r="AZ74">
            <v>2224842</v>
          </cell>
          <cell r="BA74">
            <v>1099000</v>
          </cell>
          <cell r="BB74">
            <v>1.55</v>
          </cell>
          <cell r="BC74">
            <v>604450</v>
          </cell>
          <cell r="BD74">
            <v>1703450</v>
          </cell>
          <cell r="BE74">
            <v>521392</v>
          </cell>
          <cell r="BF74">
            <v>93851</v>
          </cell>
          <cell r="BG74">
            <v>2295841</v>
          </cell>
          <cell r="BH74">
            <v>1000000</v>
          </cell>
          <cell r="BI74">
            <v>0</v>
          </cell>
          <cell r="BJ74">
            <v>0</v>
          </cell>
          <cell r="BK74">
            <v>0</v>
          </cell>
          <cell r="BL74">
            <v>1272995</v>
          </cell>
          <cell r="BM74" t="b">
            <v>1</v>
          </cell>
          <cell r="BN74">
            <v>22846</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E74">
            <v>0</v>
          </cell>
          <cell r="CF74">
            <v>0</v>
          </cell>
          <cell r="CG74" t="str">
            <v>IANUARIE</v>
          </cell>
          <cell r="CH74" t="str">
            <v>I</v>
          </cell>
          <cell r="CI74">
            <v>0</v>
          </cell>
          <cell r="CJ74" t="b">
            <v>0</v>
          </cell>
          <cell r="CK74">
            <v>0</v>
          </cell>
          <cell r="CL74">
            <v>0</v>
          </cell>
          <cell r="CM74">
            <v>0</v>
          </cell>
          <cell r="CN74">
            <v>11</v>
          </cell>
          <cell r="CO74" t="str">
            <v>N</v>
          </cell>
          <cell r="CP74" t="str">
            <v>N</v>
          </cell>
          <cell r="CQ74" t="b">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t="b">
            <v>0</v>
          </cell>
          <cell r="DN74" t="b">
            <v>0</v>
          </cell>
          <cell r="DO74" t="b">
            <v>0</v>
          </cell>
          <cell r="DP74" t="b">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t="b">
            <v>0</v>
          </cell>
          <cell r="ES74">
            <v>0</v>
          </cell>
          <cell r="ET74">
            <v>0</v>
          </cell>
          <cell r="EU74">
            <v>0</v>
          </cell>
          <cell r="EV74">
            <v>35219</v>
          </cell>
          <cell r="EW74" t="b">
            <v>0</v>
          </cell>
        </row>
        <row r="75">
          <cell r="A75">
            <v>130</v>
          </cell>
          <cell r="B75" t="str">
            <v>2740828020059</v>
          </cell>
          <cell r="C75" t="str">
            <v>vechi</v>
          </cell>
          <cell r="D75" t="str">
            <v>IOVA MIHAELA-FLORINA</v>
          </cell>
          <cell r="E75" t="str">
            <v>IOVA</v>
          </cell>
          <cell r="F75" t="str">
            <v>MIHAELA-FLORINA</v>
          </cell>
          <cell r="G75" t="str">
            <v>inspector</v>
          </cell>
          <cell r="H75">
            <v>0</v>
          </cell>
          <cell r="I75">
            <v>2398400</v>
          </cell>
          <cell r="J75">
            <v>2398400</v>
          </cell>
          <cell r="K75">
            <v>2398400</v>
          </cell>
          <cell r="L75">
            <v>0</v>
          </cell>
          <cell r="M75">
            <v>0</v>
          </cell>
          <cell r="N75">
            <v>0</v>
          </cell>
          <cell r="O75">
            <v>0</v>
          </cell>
          <cell r="P75">
            <v>0</v>
          </cell>
          <cell r="Q75">
            <v>168</v>
          </cell>
          <cell r="R75">
            <v>168</v>
          </cell>
          <cell r="S75">
            <v>0</v>
          </cell>
          <cell r="T75">
            <v>0</v>
          </cell>
          <cell r="U75">
            <v>0</v>
          </cell>
          <cell r="V75">
            <v>0</v>
          </cell>
          <cell r="W75">
            <v>0</v>
          </cell>
          <cell r="X75">
            <v>0</v>
          </cell>
          <cell r="Y75">
            <v>0</v>
          </cell>
          <cell r="Z75">
            <v>5</v>
          </cell>
          <cell r="AA75">
            <v>119920</v>
          </cell>
          <cell r="AB75">
            <v>119920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125916</v>
          </cell>
          <cell r="AU75">
            <v>23984</v>
          </cell>
          <cell r="AV75">
            <v>2518320</v>
          </cell>
          <cell r="AW75">
            <v>176282</v>
          </cell>
          <cell r="AX75">
            <v>0</v>
          </cell>
          <cell r="AY75">
            <v>164850</v>
          </cell>
          <cell r="AZ75">
            <v>2027288</v>
          </cell>
          <cell r="BA75">
            <v>1099000</v>
          </cell>
          <cell r="BB75">
            <v>1.35</v>
          </cell>
          <cell r="BC75">
            <v>384650</v>
          </cell>
          <cell r="BD75">
            <v>1483650</v>
          </cell>
          <cell r="BE75">
            <v>543638</v>
          </cell>
          <cell r="BF75">
            <v>97855</v>
          </cell>
          <cell r="BG75">
            <v>2094283</v>
          </cell>
          <cell r="BH75">
            <v>700000</v>
          </cell>
          <cell r="BI75">
            <v>0</v>
          </cell>
          <cell r="BJ75">
            <v>550000</v>
          </cell>
          <cell r="BK75">
            <v>0</v>
          </cell>
          <cell r="BL75">
            <v>820299</v>
          </cell>
          <cell r="BM75" t="b">
            <v>1</v>
          </cell>
          <cell r="BN75">
            <v>23984</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E75">
            <v>0</v>
          </cell>
          <cell r="CF75">
            <v>0</v>
          </cell>
          <cell r="CG75" t="str">
            <v>IANUARIE</v>
          </cell>
          <cell r="CH75" t="str">
            <v>IA</v>
          </cell>
          <cell r="CI75">
            <v>0</v>
          </cell>
          <cell r="CJ75" t="b">
            <v>0</v>
          </cell>
          <cell r="CK75">
            <v>0</v>
          </cell>
          <cell r="CL75">
            <v>0</v>
          </cell>
          <cell r="CM75">
            <v>0</v>
          </cell>
          <cell r="CN75">
            <v>11</v>
          </cell>
          <cell r="CO75" t="str">
            <v>N</v>
          </cell>
          <cell r="CP75" t="str">
            <v>N</v>
          </cell>
          <cell r="CQ75" t="b">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t="b">
            <v>0</v>
          </cell>
          <cell r="DN75" t="b">
            <v>0</v>
          </cell>
          <cell r="DO75" t="b">
            <v>0</v>
          </cell>
          <cell r="DP75" t="b">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t="b">
            <v>0</v>
          </cell>
          <cell r="ES75">
            <v>0</v>
          </cell>
          <cell r="ET75">
            <v>0</v>
          </cell>
          <cell r="EU75">
            <v>0</v>
          </cell>
          <cell r="EW75" t="b">
            <v>0</v>
          </cell>
        </row>
        <row r="76">
          <cell r="A76">
            <v>132</v>
          </cell>
          <cell r="B76" t="str">
            <v>2740125020012</v>
          </cell>
          <cell r="C76" t="str">
            <v>vechi</v>
          </cell>
          <cell r="D76" t="str">
            <v>ARDELEAN CERASELA-GINA</v>
          </cell>
          <cell r="E76" t="str">
            <v>ARDELEAN</v>
          </cell>
          <cell r="F76" t="str">
            <v>CERASELA-GINA</v>
          </cell>
          <cell r="G76" t="str">
            <v>inspector</v>
          </cell>
          <cell r="H76">
            <v>0</v>
          </cell>
          <cell r="I76">
            <v>1948372</v>
          </cell>
          <cell r="J76">
            <v>1948372</v>
          </cell>
          <cell r="K76">
            <v>1948372</v>
          </cell>
          <cell r="L76">
            <v>0</v>
          </cell>
          <cell r="M76">
            <v>0</v>
          </cell>
          <cell r="N76">
            <v>0</v>
          </cell>
          <cell r="O76">
            <v>0</v>
          </cell>
          <cell r="P76">
            <v>0</v>
          </cell>
          <cell r="Q76">
            <v>168</v>
          </cell>
          <cell r="R76">
            <v>168</v>
          </cell>
          <cell r="S76">
            <v>0</v>
          </cell>
          <cell r="T76">
            <v>0</v>
          </cell>
          <cell r="U76">
            <v>25</v>
          </cell>
          <cell r="V76">
            <v>579873</v>
          </cell>
          <cell r="W76">
            <v>579873</v>
          </cell>
          <cell r="X76">
            <v>0</v>
          </cell>
          <cell r="Y76">
            <v>0</v>
          </cell>
          <cell r="Z76">
            <v>10</v>
          </cell>
          <cell r="AA76">
            <v>194837</v>
          </cell>
          <cell r="AB76">
            <v>194837</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107160</v>
          </cell>
          <cell r="AU76">
            <v>19484</v>
          </cell>
          <cell r="AV76">
            <v>2723082</v>
          </cell>
          <cell r="AW76">
            <v>190616</v>
          </cell>
          <cell r="AX76">
            <v>0</v>
          </cell>
          <cell r="AY76">
            <v>164850</v>
          </cell>
          <cell r="AZ76">
            <v>2240972</v>
          </cell>
          <cell r="BA76">
            <v>1099000</v>
          </cell>
          <cell r="BB76">
            <v>1.35</v>
          </cell>
          <cell r="BC76">
            <v>384650</v>
          </cell>
          <cell r="BD76">
            <v>1483650</v>
          </cell>
          <cell r="BE76">
            <v>757322</v>
          </cell>
          <cell r="BF76">
            <v>136318</v>
          </cell>
          <cell r="BG76">
            <v>2269504</v>
          </cell>
          <cell r="BH76">
            <v>500000</v>
          </cell>
          <cell r="BI76">
            <v>0</v>
          </cell>
          <cell r="BJ76">
            <v>800000</v>
          </cell>
          <cell r="BK76">
            <v>0</v>
          </cell>
          <cell r="BL76">
            <v>950020</v>
          </cell>
          <cell r="BM76" t="b">
            <v>1</v>
          </cell>
          <cell r="BN76">
            <v>19484</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E76">
            <v>0</v>
          </cell>
          <cell r="CF76">
            <v>0</v>
          </cell>
          <cell r="CG76" t="str">
            <v>IANUARIE</v>
          </cell>
          <cell r="CH76" t="str">
            <v>I</v>
          </cell>
          <cell r="CI76">
            <v>0</v>
          </cell>
          <cell r="CJ76" t="b">
            <v>0</v>
          </cell>
          <cell r="CK76">
            <v>0</v>
          </cell>
          <cell r="CL76">
            <v>0</v>
          </cell>
          <cell r="CM76">
            <v>0</v>
          </cell>
          <cell r="CN76">
            <v>11</v>
          </cell>
          <cell r="CO76" t="str">
            <v>N</v>
          </cell>
          <cell r="CP76" t="str">
            <v>N</v>
          </cell>
          <cell r="CQ76" t="b">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t="b">
            <v>0</v>
          </cell>
          <cell r="DN76" t="b">
            <v>0</v>
          </cell>
          <cell r="DO76" t="b">
            <v>0</v>
          </cell>
          <cell r="DP76" t="b">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t="b">
            <v>0</v>
          </cell>
          <cell r="ES76">
            <v>0</v>
          </cell>
          <cell r="ET76">
            <v>0</v>
          </cell>
          <cell r="EU76">
            <v>0</v>
          </cell>
          <cell r="EV76">
            <v>35219</v>
          </cell>
          <cell r="EW76" t="b">
            <v>0</v>
          </cell>
        </row>
        <row r="77">
          <cell r="A77">
            <v>138</v>
          </cell>
          <cell r="B77" t="str">
            <v>2760826020025</v>
          </cell>
          <cell r="C77" t="str">
            <v>vechi</v>
          </cell>
          <cell r="D77" t="str">
            <v>TIULEA MARIA</v>
          </cell>
          <cell r="E77" t="str">
            <v>TIULEA</v>
          </cell>
          <cell r="F77" t="str">
            <v>MARIA</v>
          </cell>
          <cell r="G77" t="str">
            <v>inspector</v>
          </cell>
          <cell r="H77">
            <v>0</v>
          </cell>
          <cell r="I77">
            <v>2284600</v>
          </cell>
          <cell r="J77">
            <v>2284600</v>
          </cell>
          <cell r="K77">
            <v>2284600</v>
          </cell>
          <cell r="L77">
            <v>0</v>
          </cell>
          <cell r="M77">
            <v>0</v>
          </cell>
          <cell r="N77">
            <v>0</v>
          </cell>
          <cell r="O77">
            <v>0</v>
          </cell>
          <cell r="P77">
            <v>0</v>
          </cell>
          <cell r="Q77">
            <v>168</v>
          </cell>
          <cell r="R77">
            <v>168</v>
          </cell>
          <cell r="S77">
            <v>0</v>
          </cell>
          <cell r="T77">
            <v>0</v>
          </cell>
          <cell r="U77">
            <v>0</v>
          </cell>
          <cell r="V77">
            <v>0</v>
          </cell>
          <cell r="W77">
            <v>0</v>
          </cell>
          <cell r="X77">
            <v>0</v>
          </cell>
          <cell r="Y77">
            <v>0</v>
          </cell>
          <cell r="Z77">
            <v>10</v>
          </cell>
          <cell r="AA77">
            <v>228460</v>
          </cell>
          <cell r="AB77">
            <v>228460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125653</v>
          </cell>
          <cell r="AU77">
            <v>22846</v>
          </cell>
          <cell r="AV77">
            <v>2513060</v>
          </cell>
          <cell r="AW77">
            <v>175914</v>
          </cell>
          <cell r="AX77">
            <v>0</v>
          </cell>
          <cell r="AY77">
            <v>164850</v>
          </cell>
          <cell r="AZ77">
            <v>2023797</v>
          </cell>
          <cell r="BA77">
            <v>1099000</v>
          </cell>
          <cell r="BB77">
            <v>1</v>
          </cell>
          <cell r="BC77">
            <v>0</v>
          </cell>
          <cell r="BD77">
            <v>1099000</v>
          </cell>
          <cell r="BE77">
            <v>924797</v>
          </cell>
          <cell r="BF77">
            <v>166463</v>
          </cell>
          <cell r="BG77">
            <v>2022184</v>
          </cell>
          <cell r="BH77">
            <v>900000</v>
          </cell>
          <cell r="BI77">
            <v>0</v>
          </cell>
          <cell r="BJ77">
            <v>0</v>
          </cell>
          <cell r="BK77">
            <v>0</v>
          </cell>
          <cell r="BL77">
            <v>1099338</v>
          </cell>
          <cell r="BM77" t="b">
            <v>1</v>
          </cell>
          <cell r="BN77">
            <v>22846</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E77">
            <v>0</v>
          </cell>
          <cell r="CF77">
            <v>0</v>
          </cell>
          <cell r="CG77" t="str">
            <v>IANUARIE</v>
          </cell>
          <cell r="CH77" t="str">
            <v>I</v>
          </cell>
          <cell r="CI77">
            <v>0</v>
          </cell>
          <cell r="CJ77" t="b">
            <v>0</v>
          </cell>
          <cell r="CK77">
            <v>0</v>
          </cell>
          <cell r="CL77">
            <v>0</v>
          </cell>
          <cell r="CM77">
            <v>0</v>
          </cell>
          <cell r="CN77">
            <v>11</v>
          </cell>
          <cell r="CO77" t="str">
            <v>N</v>
          </cell>
          <cell r="CP77" t="str">
            <v>N</v>
          </cell>
          <cell r="CQ77" t="b">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t="b">
            <v>0</v>
          </cell>
          <cell r="DN77" t="b">
            <v>0</v>
          </cell>
          <cell r="DO77" t="b">
            <v>0</v>
          </cell>
          <cell r="DP77" t="b">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t="b">
            <v>0</v>
          </cell>
          <cell r="ES77">
            <v>0</v>
          </cell>
          <cell r="ET77">
            <v>0</v>
          </cell>
          <cell r="EU77">
            <v>0</v>
          </cell>
          <cell r="EW77" t="b">
            <v>0</v>
          </cell>
        </row>
        <row r="78">
          <cell r="A78">
            <v>139</v>
          </cell>
          <cell r="B78" t="str">
            <v>2600708020081</v>
          </cell>
          <cell r="C78" t="str">
            <v>vechi</v>
          </cell>
          <cell r="D78" t="str">
            <v>TOTH DORINA-ADRIANA</v>
          </cell>
          <cell r="E78" t="str">
            <v>TOTH</v>
          </cell>
          <cell r="F78" t="str">
            <v>DORINA-ADRIANA</v>
          </cell>
          <cell r="G78" t="str">
            <v>inspector</v>
          </cell>
          <cell r="H78">
            <v>0</v>
          </cell>
          <cell r="I78">
            <v>2330800</v>
          </cell>
          <cell r="J78">
            <v>2330800</v>
          </cell>
          <cell r="K78">
            <v>2330800</v>
          </cell>
          <cell r="L78">
            <v>0</v>
          </cell>
          <cell r="M78">
            <v>0</v>
          </cell>
          <cell r="N78">
            <v>0</v>
          </cell>
          <cell r="O78">
            <v>0</v>
          </cell>
          <cell r="P78">
            <v>0</v>
          </cell>
          <cell r="Q78">
            <v>168</v>
          </cell>
          <cell r="R78">
            <v>168</v>
          </cell>
          <cell r="S78">
            <v>0</v>
          </cell>
          <cell r="T78">
            <v>0</v>
          </cell>
          <cell r="U78">
            <v>16</v>
          </cell>
          <cell r="V78">
            <v>443962</v>
          </cell>
          <cell r="W78">
            <v>443962</v>
          </cell>
          <cell r="X78">
            <v>0</v>
          </cell>
          <cell r="Y78">
            <v>0</v>
          </cell>
          <cell r="Z78">
            <v>25</v>
          </cell>
          <cell r="AA78">
            <v>582700</v>
          </cell>
          <cell r="AB78">
            <v>582700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145675</v>
          </cell>
          <cell r="AU78">
            <v>23308</v>
          </cell>
          <cell r="AV78">
            <v>3357462</v>
          </cell>
          <cell r="AW78">
            <v>235022</v>
          </cell>
          <cell r="AX78">
            <v>0</v>
          </cell>
          <cell r="AY78">
            <v>164850</v>
          </cell>
          <cell r="AZ78">
            <v>2788607</v>
          </cell>
          <cell r="BA78">
            <v>1099000</v>
          </cell>
          <cell r="BB78">
            <v>1.35</v>
          </cell>
          <cell r="BC78">
            <v>384650</v>
          </cell>
          <cell r="BD78">
            <v>1483650</v>
          </cell>
          <cell r="BE78">
            <v>1304957</v>
          </cell>
          <cell r="BF78">
            <v>237190</v>
          </cell>
          <cell r="BG78">
            <v>2716267</v>
          </cell>
          <cell r="BH78">
            <v>1100000</v>
          </cell>
          <cell r="BI78">
            <v>0</v>
          </cell>
          <cell r="BJ78">
            <v>0</v>
          </cell>
          <cell r="BK78">
            <v>0</v>
          </cell>
          <cell r="BL78">
            <v>1592959</v>
          </cell>
          <cell r="BM78" t="b">
            <v>1</v>
          </cell>
          <cell r="BN78">
            <v>23308</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E78">
            <v>0</v>
          </cell>
          <cell r="CF78">
            <v>0</v>
          </cell>
          <cell r="CG78" t="str">
            <v>IANUARIE</v>
          </cell>
          <cell r="CH78" t="str">
            <v>I</v>
          </cell>
          <cell r="CI78">
            <v>0</v>
          </cell>
          <cell r="CJ78" t="b">
            <v>0</v>
          </cell>
          <cell r="CK78">
            <v>0</v>
          </cell>
          <cell r="CL78">
            <v>0</v>
          </cell>
          <cell r="CM78">
            <v>0</v>
          </cell>
          <cell r="CN78">
            <v>11</v>
          </cell>
          <cell r="CO78" t="str">
            <v>N</v>
          </cell>
          <cell r="CP78" t="str">
            <v>N</v>
          </cell>
          <cell r="CQ78" t="b">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t="b">
            <v>0</v>
          </cell>
          <cell r="DN78" t="b">
            <v>0</v>
          </cell>
          <cell r="DO78" t="b">
            <v>0</v>
          </cell>
          <cell r="DP78" t="b">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t="b">
            <v>0</v>
          </cell>
          <cell r="ES78">
            <v>0</v>
          </cell>
          <cell r="ET78">
            <v>0</v>
          </cell>
          <cell r="EU78">
            <v>0</v>
          </cell>
          <cell r="EW78" t="b">
            <v>0</v>
          </cell>
        </row>
        <row r="79">
          <cell r="A79">
            <v>141</v>
          </cell>
          <cell r="B79" t="str">
            <v>2700331335011</v>
          </cell>
          <cell r="C79" t="str">
            <v>vechi</v>
          </cell>
          <cell r="D79" t="str">
            <v>HATEGAN DORINA-LIZUCA</v>
          </cell>
          <cell r="E79" t="str">
            <v>HATEGAN</v>
          </cell>
          <cell r="F79" t="str">
            <v>DORINA-LIZUCA</v>
          </cell>
          <cell r="G79" t="str">
            <v>inspector</v>
          </cell>
          <cell r="H79">
            <v>0</v>
          </cell>
          <cell r="I79">
            <v>2109167</v>
          </cell>
          <cell r="J79">
            <v>2109167</v>
          </cell>
          <cell r="K79">
            <v>2109167</v>
          </cell>
          <cell r="L79">
            <v>0</v>
          </cell>
          <cell r="M79">
            <v>0</v>
          </cell>
          <cell r="N79">
            <v>0</v>
          </cell>
          <cell r="O79">
            <v>0</v>
          </cell>
          <cell r="P79">
            <v>0</v>
          </cell>
          <cell r="Q79">
            <v>168</v>
          </cell>
          <cell r="R79">
            <v>168</v>
          </cell>
          <cell r="S79">
            <v>0</v>
          </cell>
          <cell r="T79">
            <v>0</v>
          </cell>
          <cell r="U79">
            <v>58</v>
          </cell>
          <cell r="V79">
            <v>1456330</v>
          </cell>
          <cell r="W79">
            <v>1456330</v>
          </cell>
          <cell r="X79">
            <v>0</v>
          </cell>
          <cell r="Y79">
            <v>0</v>
          </cell>
          <cell r="Z79">
            <v>15</v>
          </cell>
          <cell r="AA79">
            <v>316375</v>
          </cell>
          <cell r="AB79">
            <v>316375</v>
          </cell>
          <cell r="AC79">
            <v>0</v>
          </cell>
          <cell r="AD79">
            <v>0</v>
          </cell>
          <cell r="AE79">
            <v>0</v>
          </cell>
          <cell r="AF79">
            <v>15</v>
          </cell>
          <cell r="AG79">
            <v>316375</v>
          </cell>
          <cell r="AH79">
            <v>316375</v>
          </cell>
          <cell r="AI79">
            <v>0</v>
          </cell>
          <cell r="AJ79">
            <v>0</v>
          </cell>
          <cell r="AK79">
            <v>0</v>
          </cell>
          <cell r="AL79">
            <v>0</v>
          </cell>
          <cell r="AM79">
            <v>0</v>
          </cell>
          <cell r="AN79">
            <v>0</v>
          </cell>
          <cell r="AO79">
            <v>0</v>
          </cell>
          <cell r="AP79">
            <v>0</v>
          </cell>
          <cell r="AQ79">
            <v>0</v>
          </cell>
          <cell r="AR79">
            <v>0</v>
          </cell>
          <cell r="AS79">
            <v>0</v>
          </cell>
          <cell r="AT79">
            <v>137096</v>
          </cell>
          <cell r="AU79">
            <v>21092</v>
          </cell>
          <cell r="AV79">
            <v>4198247</v>
          </cell>
          <cell r="AW79">
            <v>293877</v>
          </cell>
          <cell r="AX79">
            <v>0</v>
          </cell>
          <cell r="AY79">
            <v>164850</v>
          </cell>
          <cell r="AZ79">
            <v>3581332</v>
          </cell>
          <cell r="BA79">
            <v>1099000</v>
          </cell>
          <cell r="BB79">
            <v>1</v>
          </cell>
          <cell r="BC79">
            <v>0</v>
          </cell>
          <cell r="BD79">
            <v>1099000</v>
          </cell>
          <cell r="BE79">
            <v>2482332</v>
          </cell>
          <cell r="BF79">
            <v>507986</v>
          </cell>
          <cell r="BG79">
            <v>3238196</v>
          </cell>
          <cell r="BH79">
            <v>800000</v>
          </cell>
          <cell r="BI79">
            <v>0</v>
          </cell>
          <cell r="BJ79">
            <v>350000</v>
          </cell>
          <cell r="BK79">
            <v>0</v>
          </cell>
          <cell r="BL79">
            <v>2067104</v>
          </cell>
          <cell r="BM79" t="b">
            <v>1</v>
          </cell>
          <cell r="BN79">
            <v>21092</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E79">
            <v>0</v>
          </cell>
          <cell r="CF79">
            <v>0</v>
          </cell>
          <cell r="CG79" t="str">
            <v>IANUARIE</v>
          </cell>
          <cell r="CH79" t="str">
            <v>II</v>
          </cell>
          <cell r="CI79">
            <v>0</v>
          </cell>
          <cell r="CJ79" t="b">
            <v>0</v>
          </cell>
          <cell r="CK79">
            <v>0</v>
          </cell>
          <cell r="CL79">
            <v>0</v>
          </cell>
          <cell r="CM79">
            <v>0</v>
          </cell>
          <cell r="CN79">
            <v>11</v>
          </cell>
          <cell r="CO79" t="str">
            <v>N</v>
          </cell>
          <cell r="CP79" t="str">
            <v>N</v>
          </cell>
          <cell r="CQ79" t="b">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t="b">
            <v>0</v>
          </cell>
          <cell r="DN79" t="b">
            <v>0</v>
          </cell>
          <cell r="DO79" t="b">
            <v>0</v>
          </cell>
          <cell r="DP79" t="b">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t="b">
            <v>0</v>
          </cell>
          <cell r="ES79">
            <v>0</v>
          </cell>
          <cell r="ET79">
            <v>0</v>
          </cell>
          <cell r="EU79">
            <v>0</v>
          </cell>
          <cell r="EV79">
            <v>35221</v>
          </cell>
          <cell r="EW79" t="b">
            <v>0</v>
          </cell>
        </row>
        <row r="80">
          <cell r="A80">
            <v>142</v>
          </cell>
          <cell r="B80" t="str">
            <v>2641224020018</v>
          </cell>
          <cell r="C80" t="str">
            <v>vechi</v>
          </cell>
          <cell r="D80" t="str">
            <v>ZIEGLER MARIANA</v>
          </cell>
          <cell r="E80" t="str">
            <v>ZIEGLER</v>
          </cell>
          <cell r="F80" t="str">
            <v>MARIANA</v>
          </cell>
          <cell r="G80" t="str">
            <v>inspector</v>
          </cell>
          <cell r="H80">
            <v>0</v>
          </cell>
          <cell r="I80">
            <v>2109167</v>
          </cell>
          <cell r="J80">
            <v>2109167</v>
          </cell>
          <cell r="K80">
            <v>2109167</v>
          </cell>
          <cell r="L80">
            <v>0</v>
          </cell>
          <cell r="M80">
            <v>0</v>
          </cell>
          <cell r="N80">
            <v>0</v>
          </cell>
          <cell r="O80">
            <v>0</v>
          </cell>
          <cell r="P80">
            <v>0</v>
          </cell>
          <cell r="Q80">
            <v>168</v>
          </cell>
          <cell r="R80">
            <v>168</v>
          </cell>
          <cell r="S80">
            <v>0</v>
          </cell>
          <cell r="T80">
            <v>0</v>
          </cell>
          <cell r="U80">
            <v>0</v>
          </cell>
          <cell r="V80">
            <v>0</v>
          </cell>
          <cell r="W80">
            <v>0</v>
          </cell>
          <cell r="X80">
            <v>0</v>
          </cell>
          <cell r="Y80">
            <v>0</v>
          </cell>
          <cell r="Z80">
            <v>15</v>
          </cell>
          <cell r="AA80">
            <v>316375</v>
          </cell>
          <cell r="AB80">
            <v>316375</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121277</v>
          </cell>
          <cell r="AU80">
            <v>21092</v>
          </cell>
          <cell r="AV80">
            <v>2425542</v>
          </cell>
          <cell r="AW80">
            <v>169788</v>
          </cell>
          <cell r="AX80">
            <v>0</v>
          </cell>
          <cell r="AY80">
            <v>164850</v>
          </cell>
          <cell r="AZ80">
            <v>1948535</v>
          </cell>
          <cell r="BA80">
            <v>1099000</v>
          </cell>
          <cell r="BB80">
            <v>1.35</v>
          </cell>
          <cell r="BC80">
            <v>384650</v>
          </cell>
          <cell r="BD80">
            <v>1483650</v>
          </cell>
          <cell r="BE80">
            <v>464885</v>
          </cell>
          <cell r="BF80">
            <v>83679</v>
          </cell>
          <cell r="BG80">
            <v>2029706</v>
          </cell>
          <cell r="BH80">
            <v>700000</v>
          </cell>
          <cell r="BI80">
            <v>0</v>
          </cell>
          <cell r="BJ80">
            <v>375000</v>
          </cell>
          <cell r="BK80">
            <v>0</v>
          </cell>
          <cell r="BL80">
            <v>933614</v>
          </cell>
          <cell r="BM80" t="b">
            <v>1</v>
          </cell>
          <cell r="BN80">
            <v>21092</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E80">
            <v>0</v>
          </cell>
          <cell r="CF80">
            <v>0</v>
          </cell>
          <cell r="CG80" t="str">
            <v>IANUARIE</v>
          </cell>
          <cell r="CH80" t="str">
            <v>II</v>
          </cell>
          <cell r="CI80">
            <v>0</v>
          </cell>
          <cell r="CJ80" t="b">
            <v>0</v>
          </cell>
          <cell r="CK80">
            <v>0</v>
          </cell>
          <cell r="CL80">
            <v>0</v>
          </cell>
          <cell r="CM80">
            <v>0</v>
          </cell>
          <cell r="CN80">
            <v>11</v>
          </cell>
          <cell r="CO80" t="str">
            <v>N</v>
          </cell>
          <cell r="CP80" t="str">
            <v>N</v>
          </cell>
          <cell r="CQ80" t="b">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t="b">
            <v>0</v>
          </cell>
          <cell r="DN80" t="b">
            <v>0</v>
          </cell>
          <cell r="DO80" t="b">
            <v>0</v>
          </cell>
          <cell r="DP80" t="b">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t="b">
            <v>0</v>
          </cell>
          <cell r="ES80">
            <v>0</v>
          </cell>
          <cell r="ET80">
            <v>0</v>
          </cell>
          <cell r="EU80">
            <v>0</v>
          </cell>
          <cell r="EV80">
            <v>35408</v>
          </cell>
          <cell r="EW80" t="b">
            <v>0</v>
          </cell>
        </row>
        <row r="81">
          <cell r="A81">
            <v>174</v>
          </cell>
          <cell r="B81" t="str">
            <v>2720802020055</v>
          </cell>
          <cell r="C81" t="str">
            <v>vechi</v>
          </cell>
          <cell r="D81" t="str">
            <v>MOLDOVAN STEFANA-IZABELA</v>
          </cell>
          <cell r="E81" t="str">
            <v>MOLDOVAN</v>
          </cell>
          <cell r="F81" t="str">
            <v>STEFANA-IZABELA</v>
          </cell>
          <cell r="G81" t="str">
            <v>sef birou</v>
          </cell>
          <cell r="H81">
            <v>0</v>
          </cell>
          <cell r="I81">
            <v>3829067</v>
          </cell>
          <cell r="J81">
            <v>4674653</v>
          </cell>
          <cell r="K81">
            <v>4674653</v>
          </cell>
          <cell r="L81">
            <v>845586</v>
          </cell>
          <cell r="M81">
            <v>845586</v>
          </cell>
          <cell r="N81">
            <v>0</v>
          </cell>
          <cell r="O81">
            <v>0</v>
          </cell>
          <cell r="P81">
            <v>0</v>
          </cell>
          <cell r="Q81">
            <v>168</v>
          </cell>
          <cell r="R81">
            <v>168</v>
          </cell>
          <cell r="S81">
            <v>0</v>
          </cell>
          <cell r="T81">
            <v>0</v>
          </cell>
          <cell r="U81">
            <v>0</v>
          </cell>
          <cell r="V81">
            <v>0</v>
          </cell>
          <cell r="W81">
            <v>0</v>
          </cell>
          <cell r="X81">
            <v>0</v>
          </cell>
          <cell r="Y81">
            <v>0</v>
          </cell>
          <cell r="Z81">
            <v>5</v>
          </cell>
          <cell r="AA81">
            <v>233733</v>
          </cell>
          <cell r="AB81">
            <v>233733</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245419</v>
          </cell>
          <cell r="AU81">
            <v>46747</v>
          </cell>
          <cell r="AV81">
            <v>4908386</v>
          </cell>
          <cell r="AW81">
            <v>343587</v>
          </cell>
          <cell r="AX81">
            <v>0</v>
          </cell>
          <cell r="AY81">
            <v>164850</v>
          </cell>
          <cell r="AZ81">
            <v>4107783</v>
          </cell>
          <cell r="BA81">
            <v>1099000</v>
          </cell>
          <cell r="BB81">
            <v>1</v>
          </cell>
          <cell r="BC81">
            <v>0</v>
          </cell>
          <cell r="BD81">
            <v>1099000</v>
          </cell>
          <cell r="BE81">
            <v>3008783</v>
          </cell>
          <cell r="BF81">
            <v>629070</v>
          </cell>
          <cell r="BG81">
            <v>3643563</v>
          </cell>
          <cell r="BH81">
            <v>1600000</v>
          </cell>
          <cell r="BI81">
            <v>0</v>
          </cell>
          <cell r="BJ81">
            <v>0</v>
          </cell>
          <cell r="BK81">
            <v>0</v>
          </cell>
          <cell r="BL81">
            <v>2005272</v>
          </cell>
          <cell r="BM81" t="b">
            <v>1</v>
          </cell>
          <cell r="BN81">
            <v>38291</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E81">
            <v>0</v>
          </cell>
          <cell r="CF81">
            <v>0</v>
          </cell>
          <cell r="CG81" t="str">
            <v>IANUARIE</v>
          </cell>
          <cell r="CH81" t="str">
            <v>IA</v>
          </cell>
          <cell r="CI81">
            <v>0</v>
          </cell>
          <cell r="CJ81" t="b">
            <v>0</v>
          </cell>
          <cell r="CK81">
            <v>0</v>
          </cell>
          <cell r="CL81">
            <v>0</v>
          </cell>
          <cell r="CM81">
            <v>0</v>
          </cell>
          <cell r="CN81">
            <v>11</v>
          </cell>
          <cell r="CO81" t="str">
            <v>N</v>
          </cell>
          <cell r="CP81" t="str">
            <v>N</v>
          </cell>
          <cell r="CQ81" t="b">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t="b">
            <v>0</v>
          </cell>
          <cell r="DN81" t="b">
            <v>0</v>
          </cell>
          <cell r="DO81" t="b">
            <v>0</v>
          </cell>
          <cell r="DP81" t="b">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t="b">
            <v>0</v>
          </cell>
          <cell r="ES81">
            <v>0</v>
          </cell>
          <cell r="ET81">
            <v>0</v>
          </cell>
          <cell r="EU81">
            <v>0</v>
          </cell>
          <cell r="EV81">
            <v>35402</v>
          </cell>
          <cell r="EW81" t="b">
            <v>0</v>
          </cell>
        </row>
        <row r="82">
          <cell r="A82">
            <v>175</v>
          </cell>
          <cell r="B82" t="str">
            <v>2681221510069</v>
          </cell>
          <cell r="C82" t="str">
            <v>vechi</v>
          </cell>
          <cell r="D82" t="str">
            <v>FLORESCU CRISTIANA</v>
          </cell>
          <cell r="E82" t="str">
            <v>FLORESCU</v>
          </cell>
          <cell r="F82" t="str">
            <v>CRISTIANA-AURORA</v>
          </cell>
          <cell r="G82" t="str">
            <v>consilier</v>
          </cell>
          <cell r="H82">
            <v>0</v>
          </cell>
          <cell r="I82">
            <v>3373467</v>
          </cell>
          <cell r="J82">
            <v>3373467</v>
          </cell>
          <cell r="K82">
            <v>3373467</v>
          </cell>
          <cell r="L82">
            <v>0</v>
          </cell>
          <cell r="M82">
            <v>0</v>
          </cell>
          <cell r="N82">
            <v>0</v>
          </cell>
          <cell r="O82">
            <v>0</v>
          </cell>
          <cell r="P82">
            <v>0</v>
          </cell>
          <cell r="Q82">
            <v>168</v>
          </cell>
          <cell r="R82">
            <v>168</v>
          </cell>
          <cell r="S82">
            <v>0</v>
          </cell>
          <cell r="T82">
            <v>0</v>
          </cell>
          <cell r="U82">
            <v>0</v>
          </cell>
          <cell r="V82">
            <v>0</v>
          </cell>
          <cell r="W82">
            <v>0</v>
          </cell>
          <cell r="X82">
            <v>0</v>
          </cell>
          <cell r="Y82">
            <v>0</v>
          </cell>
          <cell r="Z82">
            <v>10</v>
          </cell>
          <cell r="AA82">
            <v>337347</v>
          </cell>
          <cell r="AB82">
            <v>337347</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185541</v>
          </cell>
          <cell r="AU82">
            <v>33735</v>
          </cell>
          <cell r="AV82">
            <v>3710814</v>
          </cell>
          <cell r="AW82">
            <v>259757</v>
          </cell>
          <cell r="AX82">
            <v>0</v>
          </cell>
          <cell r="AY82">
            <v>164850</v>
          </cell>
          <cell r="AZ82">
            <v>3066931</v>
          </cell>
          <cell r="BA82">
            <v>1099000</v>
          </cell>
          <cell r="BB82">
            <v>1.35</v>
          </cell>
          <cell r="BC82">
            <v>384650</v>
          </cell>
          <cell r="BD82">
            <v>1483650</v>
          </cell>
          <cell r="BE82">
            <v>1583281</v>
          </cell>
          <cell r="BF82">
            <v>301205</v>
          </cell>
          <cell r="BG82">
            <v>2930576</v>
          </cell>
          <cell r="BH82">
            <v>1300000</v>
          </cell>
          <cell r="BI82">
            <v>0</v>
          </cell>
          <cell r="BJ82">
            <v>0</v>
          </cell>
          <cell r="BK82">
            <v>0</v>
          </cell>
          <cell r="BL82">
            <v>1596841</v>
          </cell>
          <cell r="BM82" t="b">
            <v>1</v>
          </cell>
          <cell r="BN82">
            <v>33735</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E82">
            <v>0</v>
          </cell>
          <cell r="CF82">
            <v>0</v>
          </cell>
          <cell r="CG82" t="str">
            <v>IANUARIE</v>
          </cell>
          <cell r="CH82" t="str">
            <v>IA</v>
          </cell>
          <cell r="CI82">
            <v>0</v>
          </cell>
          <cell r="CJ82" t="b">
            <v>0</v>
          </cell>
          <cell r="CK82">
            <v>0</v>
          </cell>
          <cell r="CL82">
            <v>0</v>
          </cell>
          <cell r="CM82">
            <v>0</v>
          </cell>
          <cell r="CN82">
            <v>11</v>
          </cell>
          <cell r="CO82" t="str">
            <v>N</v>
          </cell>
          <cell r="CP82" t="str">
            <v>N</v>
          </cell>
          <cell r="CQ82" t="b">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t="b">
            <v>0</v>
          </cell>
          <cell r="DN82" t="b">
            <v>0</v>
          </cell>
          <cell r="DO82" t="b">
            <v>0</v>
          </cell>
          <cell r="DP82" t="b">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t="b">
            <v>0</v>
          </cell>
          <cell r="ES82">
            <v>0</v>
          </cell>
          <cell r="ET82">
            <v>0</v>
          </cell>
          <cell r="EU82">
            <v>0</v>
          </cell>
          <cell r="EW82" t="b">
            <v>0</v>
          </cell>
        </row>
        <row r="83">
          <cell r="A83">
            <v>176</v>
          </cell>
          <cell r="B83" t="str">
            <v>2680105020026</v>
          </cell>
          <cell r="C83" t="str">
            <v>vechi</v>
          </cell>
          <cell r="D83" t="str">
            <v>MREJERU TEODORA-ALINA</v>
          </cell>
          <cell r="E83" t="str">
            <v>MREJERU</v>
          </cell>
          <cell r="F83" t="str">
            <v>TEODORA-ALINA</v>
          </cell>
          <cell r="G83" t="str">
            <v>consilier</v>
          </cell>
          <cell r="H83">
            <v>0</v>
          </cell>
          <cell r="I83">
            <v>3829067</v>
          </cell>
          <cell r="J83">
            <v>3829067</v>
          </cell>
          <cell r="K83">
            <v>3829067</v>
          </cell>
          <cell r="L83">
            <v>0</v>
          </cell>
          <cell r="M83">
            <v>0</v>
          </cell>
          <cell r="N83">
            <v>0</v>
          </cell>
          <cell r="O83">
            <v>0</v>
          </cell>
          <cell r="P83">
            <v>0</v>
          </cell>
          <cell r="Q83">
            <v>168</v>
          </cell>
          <cell r="R83">
            <v>168</v>
          </cell>
          <cell r="S83">
            <v>0</v>
          </cell>
          <cell r="T83">
            <v>0</v>
          </cell>
          <cell r="U83">
            <v>0</v>
          </cell>
          <cell r="V83">
            <v>0</v>
          </cell>
          <cell r="W83">
            <v>0</v>
          </cell>
          <cell r="X83">
            <v>0</v>
          </cell>
          <cell r="Y83">
            <v>0</v>
          </cell>
          <cell r="Z83">
            <v>10</v>
          </cell>
          <cell r="AA83">
            <v>382907</v>
          </cell>
          <cell r="AB83">
            <v>382907</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210599</v>
          </cell>
          <cell r="AU83">
            <v>38291</v>
          </cell>
          <cell r="AV83">
            <v>4211974</v>
          </cell>
          <cell r="AW83">
            <v>294838</v>
          </cell>
          <cell r="AX83">
            <v>0</v>
          </cell>
          <cell r="AY83">
            <v>164850</v>
          </cell>
          <cell r="AZ83">
            <v>3503396</v>
          </cell>
          <cell r="BA83">
            <v>1099000</v>
          </cell>
          <cell r="BB83">
            <v>1.35</v>
          </cell>
          <cell r="BC83">
            <v>384650</v>
          </cell>
          <cell r="BD83">
            <v>1483650</v>
          </cell>
          <cell r="BE83">
            <v>2019746</v>
          </cell>
          <cell r="BF83">
            <v>401592</v>
          </cell>
          <cell r="BG83">
            <v>3266654</v>
          </cell>
          <cell r="BH83">
            <v>1500000</v>
          </cell>
          <cell r="BI83">
            <v>0</v>
          </cell>
          <cell r="BJ83">
            <v>0</v>
          </cell>
          <cell r="BK83">
            <v>0</v>
          </cell>
          <cell r="BL83">
            <v>1728363</v>
          </cell>
          <cell r="BM83" t="b">
            <v>1</v>
          </cell>
          <cell r="BN83">
            <v>38291</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E83">
            <v>0</v>
          </cell>
          <cell r="CF83">
            <v>0</v>
          </cell>
          <cell r="CG83" t="str">
            <v>IANUARIE</v>
          </cell>
          <cell r="CH83" t="str">
            <v>IA</v>
          </cell>
          <cell r="CI83">
            <v>0</v>
          </cell>
          <cell r="CJ83" t="b">
            <v>0</v>
          </cell>
          <cell r="CK83">
            <v>0</v>
          </cell>
          <cell r="CL83">
            <v>0</v>
          </cell>
          <cell r="CM83">
            <v>0</v>
          </cell>
          <cell r="CN83">
            <v>11</v>
          </cell>
          <cell r="CO83" t="str">
            <v>N</v>
          </cell>
          <cell r="CP83" t="str">
            <v>N</v>
          </cell>
          <cell r="CQ83" t="b">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t="b">
            <v>0</v>
          </cell>
          <cell r="DN83" t="b">
            <v>0</v>
          </cell>
          <cell r="DO83" t="b">
            <v>0</v>
          </cell>
          <cell r="DP83" t="b">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t="b">
            <v>0</v>
          </cell>
          <cell r="ES83">
            <v>0</v>
          </cell>
          <cell r="ET83">
            <v>0</v>
          </cell>
          <cell r="EU83">
            <v>0</v>
          </cell>
          <cell r="EV83">
            <v>36481</v>
          </cell>
          <cell r="EW83" t="b">
            <v>0</v>
          </cell>
        </row>
        <row r="84">
          <cell r="A84">
            <v>177</v>
          </cell>
          <cell r="B84" t="str">
            <v>2780405020023</v>
          </cell>
          <cell r="C84" t="str">
            <v>vechi</v>
          </cell>
          <cell r="D84" t="str">
            <v>STANA MIRELA-LEONTINA</v>
          </cell>
          <cell r="E84" t="str">
            <v>STANA</v>
          </cell>
          <cell r="F84" t="str">
            <v>MIRELA-LEONTINA</v>
          </cell>
          <cell r="G84" t="str">
            <v>inspector</v>
          </cell>
          <cell r="H84">
            <v>0</v>
          </cell>
          <cell r="I84">
            <v>2547000</v>
          </cell>
          <cell r="J84">
            <v>2547000</v>
          </cell>
          <cell r="K84">
            <v>2183143</v>
          </cell>
          <cell r="L84">
            <v>0</v>
          </cell>
          <cell r="M84">
            <v>0</v>
          </cell>
          <cell r="N84">
            <v>0</v>
          </cell>
          <cell r="O84">
            <v>0</v>
          </cell>
          <cell r="P84">
            <v>0</v>
          </cell>
          <cell r="Q84">
            <v>168</v>
          </cell>
          <cell r="R84">
            <v>144</v>
          </cell>
          <cell r="S84">
            <v>0</v>
          </cell>
          <cell r="T84">
            <v>0</v>
          </cell>
          <cell r="U84">
            <v>0</v>
          </cell>
          <cell r="V84">
            <v>0</v>
          </cell>
          <cell r="W84">
            <v>0</v>
          </cell>
          <cell r="X84">
            <v>0</v>
          </cell>
          <cell r="Y84">
            <v>0</v>
          </cell>
          <cell r="Z84">
            <v>5</v>
          </cell>
          <cell r="AA84">
            <v>109157</v>
          </cell>
          <cell r="AB84">
            <v>127350</v>
          </cell>
          <cell r="AC84">
            <v>0</v>
          </cell>
          <cell r="AD84">
            <v>0</v>
          </cell>
          <cell r="AE84">
            <v>0</v>
          </cell>
          <cell r="AF84">
            <v>15</v>
          </cell>
          <cell r="AG84">
            <v>327471</v>
          </cell>
          <cell r="AH84">
            <v>382050</v>
          </cell>
          <cell r="AI84">
            <v>24</v>
          </cell>
          <cell r="AJ84">
            <v>382050</v>
          </cell>
          <cell r="AK84">
            <v>0</v>
          </cell>
          <cell r="AL84">
            <v>0</v>
          </cell>
          <cell r="AM84">
            <v>0</v>
          </cell>
          <cell r="AN84">
            <v>0</v>
          </cell>
          <cell r="AO84">
            <v>0</v>
          </cell>
          <cell r="AP84">
            <v>0</v>
          </cell>
          <cell r="AQ84">
            <v>0</v>
          </cell>
          <cell r="AR84">
            <v>0</v>
          </cell>
          <cell r="AS84">
            <v>0</v>
          </cell>
          <cell r="AT84">
            <v>152820</v>
          </cell>
          <cell r="AU84">
            <v>25470</v>
          </cell>
          <cell r="AV84">
            <v>3001821</v>
          </cell>
          <cell r="AW84">
            <v>210127</v>
          </cell>
          <cell r="AX84">
            <v>0</v>
          </cell>
          <cell r="AY84">
            <v>164850</v>
          </cell>
          <cell r="AZ84">
            <v>2448554</v>
          </cell>
          <cell r="BA84">
            <v>1099000</v>
          </cell>
          <cell r="BB84">
            <v>1</v>
          </cell>
          <cell r="BC84">
            <v>0</v>
          </cell>
          <cell r="BD84">
            <v>1099000</v>
          </cell>
          <cell r="BE84">
            <v>1349554</v>
          </cell>
          <cell r="BF84">
            <v>247447</v>
          </cell>
          <cell r="BG84">
            <v>2365957</v>
          </cell>
          <cell r="BH84">
            <v>2000000</v>
          </cell>
          <cell r="BI84">
            <v>0</v>
          </cell>
          <cell r="BJ84">
            <v>50000</v>
          </cell>
          <cell r="BK84">
            <v>0</v>
          </cell>
          <cell r="BL84">
            <v>290487</v>
          </cell>
          <cell r="BM84" t="b">
            <v>1</v>
          </cell>
          <cell r="BN84">
            <v>25470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E84">
            <v>0</v>
          </cell>
          <cell r="CF84">
            <v>0</v>
          </cell>
          <cell r="CG84" t="str">
            <v>IANUARIE</v>
          </cell>
          <cell r="CH84" t="str">
            <v>IA</v>
          </cell>
          <cell r="CI84">
            <v>0</v>
          </cell>
          <cell r="CJ84" t="b">
            <v>0</v>
          </cell>
          <cell r="CK84">
            <v>0</v>
          </cell>
          <cell r="CL84">
            <v>0</v>
          </cell>
          <cell r="CM84">
            <v>0</v>
          </cell>
          <cell r="CN84">
            <v>11</v>
          </cell>
          <cell r="CO84" t="str">
            <v>N</v>
          </cell>
          <cell r="CP84" t="str">
            <v>N</v>
          </cell>
          <cell r="CQ84" t="b">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t="b">
            <v>0</v>
          </cell>
          <cell r="DN84" t="b">
            <v>0</v>
          </cell>
          <cell r="DO84" t="b">
            <v>0</v>
          </cell>
          <cell r="DP84" t="b">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t="b">
            <v>0</v>
          </cell>
          <cell r="ES84">
            <v>0</v>
          </cell>
          <cell r="ET84">
            <v>0</v>
          </cell>
          <cell r="EU84">
            <v>0</v>
          </cell>
          <cell r="EV84">
            <v>35397</v>
          </cell>
          <cell r="EW84" t="b">
            <v>0</v>
          </cell>
        </row>
        <row r="85">
          <cell r="A85">
            <v>178</v>
          </cell>
          <cell r="B85" t="str">
            <v>2751216021874</v>
          </cell>
          <cell r="C85" t="str">
            <v>vechi</v>
          </cell>
          <cell r="D85" t="str">
            <v>GORBE-BIRTA RODICA</v>
          </cell>
          <cell r="E85" t="str">
            <v>GORBE-BIRTA</v>
          </cell>
          <cell r="F85" t="str">
            <v>RODICA</v>
          </cell>
          <cell r="G85" t="str">
            <v>sef serviciu</v>
          </cell>
          <cell r="H85">
            <v>0</v>
          </cell>
          <cell r="I85">
            <v>3452000</v>
          </cell>
          <cell r="J85">
            <v>4297740</v>
          </cell>
          <cell r="K85">
            <v>4297740</v>
          </cell>
          <cell r="L85">
            <v>845740</v>
          </cell>
          <cell r="M85">
            <v>845740</v>
          </cell>
          <cell r="N85">
            <v>0</v>
          </cell>
          <cell r="O85">
            <v>0</v>
          </cell>
          <cell r="P85">
            <v>0</v>
          </cell>
          <cell r="Q85">
            <v>168</v>
          </cell>
          <cell r="R85">
            <v>168</v>
          </cell>
          <cell r="S85">
            <v>0</v>
          </cell>
          <cell r="T85">
            <v>0</v>
          </cell>
          <cell r="U85">
            <v>0</v>
          </cell>
          <cell r="V85">
            <v>0</v>
          </cell>
          <cell r="W85">
            <v>0</v>
          </cell>
          <cell r="X85">
            <v>0</v>
          </cell>
          <cell r="Y85">
            <v>0</v>
          </cell>
          <cell r="Z85">
            <v>10</v>
          </cell>
          <cell r="AA85">
            <v>429774</v>
          </cell>
          <cell r="AB85">
            <v>429774</v>
          </cell>
          <cell r="AC85">
            <v>10</v>
          </cell>
          <cell r="AD85">
            <v>429774</v>
          </cell>
          <cell r="AE85">
            <v>429774</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257864</v>
          </cell>
          <cell r="AU85">
            <v>42977</v>
          </cell>
          <cell r="AV85">
            <v>5157288</v>
          </cell>
          <cell r="AW85">
            <v>361010</v>
          </cell>
          <cell r="AX85">
            <v>0</v>
          </cell>
          <cell r="AY85">
            <v>164850</v>
          </cell>
          <cell r="AZ85">
            <v>4330587</v>
          </cell>
          <cell r="BA85">
            <v>1099000</v>
          </cell>
          <cell r="BB85">
            <v>1</v>
          </cell>
          <cell r="BC85">
            <v>0</v>
          </cell>
          <cell r="BD85">
            <v>1099000</v>
          </cell>
          <cell r="BE85">
            <v>3231587</v>
          </cell>
          <cell r="BF85">
            <v>687394</v>
          </cell>
          <cell r="BG85">
            <v>3808043</v>
          </cell>
          <cell r="BH85">
            <v>1600000</v>
          </cell>
          <cell r="BI85">
            <v>0</v>
          </cell>
          <cell r="BJ85">
            <v>279032</v>
          </cell>
          <cell r="BK85">
            <v>0</v>
          </cell>
          <cell r="BL85">
            <v>1894491</v>
          </cell>
          <cell r="BM85" t="b">
            <v>1</v>
          </cell>
          <cell r="BN85">
            <v>34520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E85">
            <v>0</v>
          </cell>
          <cell r="CF85">
            <v>0</v>
          </cell>
          <cell r="CG85" t="str">
            <v>IANUARIE</v>
          </cell>
          <cell r="CH85" t="str">
            <v>I</v>
          </cell>
          <cell r="CI85">
            <v>0</v>
          </cell>
          <cell r="CJ85" t="b">
            <v>0</v>
          </cell>
          <cell r="CK85">
            <v>0</v>
          </cell>
          <cell r="CL85">
            <v>0</v>
          </cell>
          <cell r="CM85">
            <v>0</v>
          </cell>
          <cell r="CN85">
            <v>11</v>
          </cell>
          <cell r="CO85" t="str">
            <v>N</v>
          </cell>
          <cell r="CP85" t="str">
            <v>N</v>
          </cell>
          <cell r="CQ85" t="b">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t="b">
            <v>0</v>
          </cell>
          <cell r="DN85" t="b">
            <v>0</v>
          </cell>
          <cell r="DO85" t="b">
            <v>0</v>
          </cell>
          <cell r="DP85" t="b">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t="b">
            <v>0</v>
          </cell>
          <cell r="ES85">
            <v>0</v>
          </cell>
          <cell r="ET85">
            <v>0</v>
          </cell>
          <cell r="EU85">
            <v>0</v>
          </cell>
          <cell r="EV85">
            <v>34638</v>
          </cell>
          <cell r="EW85" t="b">
            <v>0</v>
          </cell>
        </row>
        <row r="86">
          <cell r="A86">
            <v>179</v>
          </cell>
          <cell r="B86" t="str">
            <v>2760602020050</v>
          </cell>
          <cell r="C86" t="str">
            <v>vechi</v>
          </cell>
          <cell r="D86" t="str">
            <v>BABEANU IULIANA-VICTORIA</v>
          </cell>
          <cell r="E86" t="str">
            <v>BABEANU</v>
          </cell>
          <cell r="F86" t="str">
            <v>IULIANA-VICTORIA</v>
          </cell>
          <cell r="G86" t="str">
            <v>referent</v>
          </cell>
          <cell r="H86">
            <v>0</v>
          </cell>
          <cell r="I86">
            <v>2109167</v>
          </cell>
          <cell r="J86">
            <v>2109167</v>
          </cell>
          <cell r="K86">
            <v>2109167</v>
          </cell>
          <cell r="L86">
            <v>0</v>
          </cell>
          <cell r="M86">
            <v>0</v>
          </cell>
          <cell r="N86">
            <v>0</v>
          </cell>
          <cell r="O86">
            <v>0</v>
          </cell>
          <cell r="P86">
            <v>0</v>
          </cell>
          <cell r="Q86">
            <v>168</v>
          </cell>
          <cell r="R86">
            <v>168</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105458</v>
          </cell>
          <cell r="AU86">
            <v>21092</v>
          </cell>
          <cell r="AV86">
            <v>2109167</v>
          </cell>
          <cell r="AW86">
            <v>147642</v>
          </cell>
          <cell r="AX86">
            <v>0</v>
          </cell>
          <cell r="AY86">
            <v>164850</v>
          </cell>
          <cell r="AZ86">
            <v>1670125</v>
          </cell>
          <cell r="BA86">
            <v>1099000</v>
          </cell>
          <cell r="BB86">
            <v>1</v>
          </cell>
          <cell r="BC86">
            <v>0</v>
          </cell>
          <cell r="BD86">
            <v>1099000</v>
          </cell>
          <cell r="BE86">
            <v>571125</v>
          </cell>
          <cell r="BF86">
            <v>102802</v>
          </cell>
          <cell r="BG86">
            <v>1732173</v>
          </cell>
          <cell r="BH86">
            <v>800000</v>
          </cell>
          <cell r="BI86">
            <v>0</v>
          </cell>
          <cell r="BJ86">
            <v>0</v>
          </cell>
          <cell r="BK86">
            <v>0</v>
          </cell>
          <cell r="BL86">
            <v>932173</v>
          </cell>
          <cell r="BM86" t="b">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E86">
            <v>0</v>
          </cell>
          <cell r="CF86">
            <v>0</v>
          </cell>
          <cell r="CG86" t="str">
            <v>IANUARIE</v>
          </cell>
          <cell r="CH86" t="str">
            <v>II</v>
          </cell>
          <cell r="CI86">
            <v>0</v>
          </cell>
          <cell r="CJ86" t="b">
            <v>0</v>
          </cell>
          <cell r="CK86">
            <v>0</v>
          </cell>
          <cell r="CL86">
            <v>0</v>
          </cell>
          <cell r="CM86">
            <v>0</v>
          </cell>
          <cell r="CN86">
            <v>11</v>
          </cell>
          <cell r="CO86" t="str">
            <v>N</v>
          </cell>
          <cell r="CP86" t="str">
            <v>N</v>
          </cell>
          <cell r="CQ86" t="b">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t="b">
            <v>0</v>
          </cell>
          <cell r="DN86" t="b">
            <v>0</v>
          </cell>
          <cell r="DO86" t="b">
            <v>0</v>
          </cell>
          <cell r="DP86" t="b">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t="b">
            <v>0</v>
          </cell>
          <cell r="ES86">
            <v>0</v>
          </cell>
          <cell r="ET86">
            <v>0</v>
          </cell>
          <cell r="EU86">
            <v>0</v>
          </cell>
          <cell r="EV86">
            <v>36487</v>
          </cell>
          <cell r="EW86" t="b">
            <v>0</v>
          </cell>
        </row>
        <row r="87">
          <cell r="A87">
            <v>180</v>
          </cell>
          <cell r="B87" t="str">
            <v>2690901020057</v>
          </cell>
          <cell r="C87" t="str">
            <v>vechi</v>
          </cell>
          <cell r="D87" t="str">
            <v>COSTINA LUMINITA</v>
          </cell>
          <cell r="E87" t="str">
            <v>COSTINA</v>
          </cell>
          <cell r="F87" t="str">
            <v>LUMINITA</v>
          </cell>
          <cell r="G87" t="str">
            <v>referent</v>
          </cell>
          <cell r="H87">
            <v>0</v>
          </cell>
          <cell r="I87">
            <v>1900000</v>
          </cell>
          <cell r="J87">
            <v>1900000</v>
          </cell>
          <cell r="K87">
            <v>1900000</v>
          </cell>
          <cell r="L87">
            <v>0</v>
          </cell>
          <cell r="M87">
            <v>0</v>
          </cell>
          <cell r="N87">
            <v>0</v>
          </cell>
          <cell r="O87">
            <v>0</v>
          </cell>
          <cell r="P87">
            <v>0</v>
          </cell>
          <cell r="Q87">
            <v>168</v>
          </cell>
          <cell r="R87">
            <v>168</v>
          </cell>
          <cell r="S87">
            <v>0</v>
          </cell>
          <cell r="T87">
            <v>0</v>
          </cell>
          <cell r="U87">
            <v>0</v>
          </cell>
          <cell r="V87">
            <v>0</v>
          </cell>
          <cell r="W87">
            <v>0</v>
          </cell>
          <cell r="X87">
            <v>0</v>
          </cell>
          <cell r="Y87">
            <v>0</v>
          </cell>
          <cell r="Z87">
            <v>10</v>
          </cell>
          <cell r="AA87">
            <v>190000</v>
          </cell>
          <cell r="AB87">
            <v>190000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104500</v>
          </cell>
          <cell r="AU87">
            <v>19000</v>
          </cell>
          <cell r="AV87">
            <v>2090000</v>
          </cell>
          <cell r="AW87">
            <v>146300</v>
          </cell>
          <cell r="AX87">
            <v>0</v>
          </cell>
          <cell r="AY87">
            <v>164850</v>
          </cell>
          <cell r="AZ87">
            <v>1655350</v>
          </cell>
          <cell r="BA87">
            <v>1099000</v>
          </cell>
          <cell r="BB87">
            <v>1</v>
          </cell>
          <cell r="BC87">
            <v>0</v>
          </cell>
          <cell r="BD87">
            <v>1099000</v>
          </cell>
          <cell r="BE87">
            <v>556350</v>
          </cell>
          <cell r="BF87">
            <v>100143</v>
          </cell>
          <cell r="BG87">
            <v>1720057</v>
          </cell>
          <cell r="BH87">
            <v>800000</v>
          </cell>
          <cell r="BI87">
            <v>0</v>
          </cell>
          <cell r="BJ87">
            <v>0</v>
          </cell>
          <cell r="BK87">
            <v>0</v>
          </cell>
          <cell r="BL87">
            <v>920057</v>
          </cell>
          <cell r="BM87" t="b">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E87">
            <v>0</v>
          </cell>
          <cell r="CF87">
            <v>0</v>
          </cell>
          <cell r="CG87" t="str">
            <v>IANUARIE</v>
          </cell>
          <cell r="CH87" t="str">
            <v>II</v>
          </cell>
          <cell r="CI87">
            <v>0</v>
          </cell>
          <cell r="CJ87" t="b">
            <v>0</v>
          </cell>
          <cell r="CK87">
            <v>0</v>
          </cell>
          <cell r="CL87">
            <v>0</v>
          </cell>
          <cell r="CM87">
            <v>0</v>
          </cell>
          <cell r="CN87">
            <v>11</v>
          </cell>
          <cell r="CO87" t="str">
            <v>N</v>
          </cell>
          <cell r="CP87" t="str">
            <v>N</v>
          </cell>
          <cell r="CQ87" t="b">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t="b">
            <v>0</v>
          </cell>
          <cell r="DN87" t="b">
            <v>0</v>
          </cell>
          <cell r="DO87" t="b">
            <v>0</v>
          </cell>
          <cell r="DP87" t="b">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t="b">
            <v>0</v>
          </cell>
          <cell r="ES87">
            <v>0</v>
          </cell>
          <cell r="ET87">
            <v>0</v>
          </cell>
          <cell r="EU87">
            <v>0</v>
          </cell>
          <cell r="EV87">
            <v>36487</v>
          </cell>
          <cell r="EW87" t="b">
            <v>0</v>
          </cell>
        </row>
        <row r="88">
          <cell r="A88">
            <v>183</v>
          </cell>
          <cell r="B88" t="str">
            <v>2771204022812</v>
          </cell>
          <cell r="C88" t="str">
            <v>vechi</v>
          </cell>
          <cell r="D88" t="str">
            <v>POPA PAULA-OTILIA</v>
          </cell>
          <cell r="E88" t="str">
            <v>POPA</v>
          </cell>
          <cell r="F88" t="str">
            <v>PAULA-OTILIA</v>
          </cell>
          <cell r="G88" t="str">
            <v>referent</v>
          </cell>
          <cell r="H88">
            <v>0</v>
          </cell>
          <cell r="I88">
            <v>2109167</v>
          </cell>
          <cell r="J88">
            <v>2109167</v>
          </cell>
          <cell r="K88">
            <v>0</v>
          </cell>
          <cell r="L88">
            <v>0</v>
          </cell>
          <cell r="M88">
            <v>0</v>
          </cell>
          <cell r="N88">
            <v>0</v>
          </cell>
          <cell r="O88">
            <v>0</v>
          </cell>
          <cell r="P88">
            <v>0</v>
          </cell>
          <cell r="Q88">
            <v>168</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1792792</v>
          </cell>
          <cell r="AL88">
            <v>0</v>
          </cell>
          <cell r="AM88">
            <v>0</v>
          </cell>
          <cell r="AN88">
            <v>0</v>
          </cell>
          <cell r="AO88">
            <v>0</v>
          </cell>
          <cell r="AP88">
            <v>0</v>
          </cell>
          <cell r="AQ88">
            <v>0</v>
          </cell>
          <cell r="AR88">
            <v>0</v>
          </cell>
          <cell r="AS88">
            <v>0</v>
          </cell>
          <cell r="AT88">
            <v>105458</v>
          </cell>
          <cell r="AU88">
            <v>21092</v>
          </cell>
          <cell r="AV88">
            <v>1792792</v>
          </cell>
          <cell r="AW88">
            <v>125495</v>
          </cell>
          <cell r="AX88">
            <v>0</v>
          </cell>
          <cell r="AY88">
            <v>164850</v>
          </cell>
          <cell r="AZ88">
            <v>1375897</v>
          </cell>
          <cell r="BA88">
            <v>1099000</v>
          </cell>
          <cell r="BB88">
            <v>1.35</v>
          </cell>
          <cell r="BC88">
            <v>384650</v>
          </cell>
          <cell r="BD88">
            <v>1375897</v>
          </cell>
          <cell r="BE88">
            <v>0</v>
          </cell>
          <cell r="BF88">
            <v>0</v>
          </cell>
          <cell r="BG88">
            <v>1540747</v>
          </cell>
          <cell r="BH88">
            <v>0</v>
          </cell>
          <cell r="BI88">
            <v>0</v>
          </cell>
          <cell r="BJ88">
            <v>0</v>
          </cell>
          <cell r="BK88">
            <v>0</v>
          </cell>
          <cell r="BL88">
            <v>1540747</v>
          </cell>
          <cell r="BM88" t="b">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E88">
            <v>0</v>
          </cell>
          <cell r="CF88">
            <v>0</v>
          </cell>
          <cell r="CG88" t="str">
            <v>IANUARIE</v>
          </cell>
          <cell r="CH88" t="str">
            <v>II</v>
          </cell>
          <cell r="CI88">
            <v>0</v>
          </cell>
          <cell r="CJ88" t="b">
            <v>0</v>
          </cell>
          <cell r="CK88">
            <v>0</v>
          </cell>
          <cell r="CL88">
            <v>0</v>
          </cell>
          <cell r="CM88">
            <v>0</v>
          </cell>
          <cell r="CN88">
            <v>11</v>
          </cell>
          <cell r="CO88" t="str">
            <v>N</v>
          </cell>
          <cell r="CP88" t="str">
            <v>N</v>
          </cell>
          <cell r="CQ88" t="b">
            <v>0</v>
          </cell>
          <cell r="CR88">
            <v>85</v>
          </cell>
          <cell r="CS88">
            <v>0</v>
          </cell>
          <cell r="CT88">
            <v>168</v>
          </cell>
          <cell r="CU88">
            <v>0</v>
          </cell>
          <cell r="CV88">
            <v>168</v>
          </cell>
          <cell r="CW88">
            <v>0</v>
          </cell>
          <cell r="CX88">
            <v>0</v>
          </cell>
          <cell r="CY88">
            <v>1792792</v>
          </cell>
          <cell r="CZ88">
            <v>168</v>
          </cell>
          <cell r="DA88">
            <v>0</v>
          </cell>
          <cell r="DB88">
            <v>168</v>
          </cell>
          <cell r="DC88">
            <v>0</v>
          </cell>
          <cell r="DD88">
            <v>1792792</v>
          </cell>
          <cell r="DE88">
            <v>1792792</v>
          </cell>
          <cell r="DF88">
            <v>0</v>
          </cell>
          <cell r="DG88">
            <v>0</v>
          </cell>
          <cell r="DH88">
            <v>0</v>
          </cell>
          <cell r="DI88">
            <v>0</v>
          </cell>
          <cell r="DJ88">
            <v>0</v>
          </cell>
          <cell r="DK88">
            <v>0</v>
          </cell>
          <cell r="DL88">
            <v>0</v>
          </cell>
          <cell r="DM88" t="b">
            <v>0</v>
          </cell>
          <cell r="DN88" t="b">
            <v>0</v>
          </cell>
          <cell r="DO88" t="b">
            <v>0</v>
          </cell>
          <cell r="DP88" t="b">
            <v>1</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t="b">
            <v>0</v>
          </cell>
          <cell r="ES88">
            <v>0</v>
          </cell>
          <cell r="ET88">
            <v>0</v>
          </cell>
          <cell r="EU88">
            <v>0</v>
          </cell>
          <cell r="EV88">
            <v>36487</v>
          </cell>
          <cell r="EW88" t="b">
            <v>0</v>
          </cell>
        </row>
        <row r="89">
          <cell r="A89">
            <v>184</v>
          </cell>
          <cell r="B89" t="str">
            <v>2770517020054</v>
          </cell>
          <cell r="C89" t="str">
            <v>vechi</v>
          </cell>
          <cell r="D89" t="str">
            <v>VOSTINAR LIGIA-EMILIA</v>
          </cell>
          <cell r="E89" t="str">
            <v>VOSTINAR</v>
          </cell>
          <cell r="F89" t="str">
            <v>LIGIA-EMILIA</v>
          </cell>
          <cell r="G89" t="str">
            <v>referent</v>
          </cell>
          <cell r="H89">
            <v>0</v>
          </cell>
          <cell r="I89">
            <v>1833797</v>
          </cell>
          <cell r="J89">
            <v>1833797</v>
          </cell>
          <cell r="K89">
            <v>0</v>
          </cell>
          <cell r="L89">
            <v>0</v>
          </cell>
          <cell r="M89">
            <v>0</v>
          </cell>
          <cell r="N89">
            <v>0</v>
          </cell>
          <cell r="O89">
            <v>0</v>
          </cell>
          <cell r="P89">
            <v>0</v>
          </cell>
          <cell r="Q89">
            <v>168</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1558727</v>
          </cell>
          <cell r="AL89">
            <v>0</v>
          </cell>
          <cell r="AM89">
            <v>0</v>
          </cell>
          <cell r="AN89">
            <v>0</v>
          </cell>
          <cell r="AO89">
            <v>0</v>
          </cell>
          <cell r="AP89">
            <v>0</v>
          </cell>
          <cell r="AQ89">
            <v>0</v>
          </cell>
          <cell r="AR89">
            <v>0</v>
          </cell>
          <cell r="AS89">
            <v>0</v>
          </cell>
          <cell r="AT89">
            <v>91690</v>
          </cell>
          <cell r="AU89">
            <v>18338</v>
          </cell>
          <cell r="AV89">
            <v>1558727</v>
          </cell>
          <cell r="AW89">
            <v>109111</v>
          </cell>
          <cell r="AX89">
            <v>0</v>
          </cell>
          <cell r="AY89">
            <v>164850</v>
          </cell>
          <cell r="AZ89">
            <v>1174738</v>
          </cell>
          <cell r="BA89">
            <v>1099000</v>
          </cell>
          <cell r="BB89">
            <v>1</v>
          </cell>
          <cell r="BC89">
            <v>0</v>
          </cell>
          <cell r="BD89">
            <v>1099000</v>
          </cell>
          <cell r="BE89">
            <v>75738</v>
          </cell>
          <cell r="BF89">
            <v>13633</v>
          </cell>
          <cell r="BG89">
            <v>1325955</v>
          </cell>
          <cell r="BH89">
            <v>0</v>
          </cell>
          <cell r="BI89">
            <v>0</v>
          </cell>
          <cell r="BJ89">
            <v>0</v>
          </cell>
          <cell r="BK89">
            <v>0</v>
          </cell>
          <cell r="BL89">
            <v>1325955</v>
          </cell>
          <cell r="BM89" t="b">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E89">
            <v>0</v>
          </cell>
          <cell r="CF89">
            <v>0</v>
          </cell>
          <cell r="CG89" t="str">
            <v>IANUARIE</v>
          </cell>
          <cell r="CH89" t="str">
            <v>II</v>
          </cell>
          <cell r="CI89">
            <v>0</v>
          </cell>
          <cell r="CJ89" t="b">
            <v>0</v>
          </cell>
          <cell r="CK89">
            <v>0</v>
          </cell>
          <cell r="CL89">
            <v>0</v>
          </cell>
          <cell r="CM89">
            <v>0</v>
          </cell>
          <cell r="CN89">
            <v>11</v>
          </cell>
          <cell r="CO89" t="str">
            <v>N</v>
          </cell>
          <cell r="CP89" t="str">
            <v>N</v>
          </cell>
          <cell r="CQ89" t="b">
            <v>0</v>
          </cell>
          <cell r="CR89">
            <v>85</v>
          </cell>
          <cell r="CS89">
            <v>0</v>
          </cell>
          <cell r="CT89">
            <v>168</v>
          </cell>
          <cell r="CU89">
            <v>0</v>
          </cell>
          <cell r="CV89">
            <v>168</v>
          </cell>
          <cell r="CW89">
            <v>0</v>
          </cell>
          <cell r="CX89">
            <v>0</v>
          </cell>
          <cell r="CY89">
            <v>1558727</v>
          </cell>
          <cell r="CZ89">
            <v>168</v>
          </cell>
          <cell r="DA89">
            <v>0</v>
          </cell>
          <cell r="DB89">
            <v>168</v>
          </cell>
          <cell r="DC89">
            <v>0</v>
          </cell>
          <cell r="DD89">
            <v>1558727</v>
          </cell>
          <cell r="DE89">
            <v>1558727</v>
          </cell>
          <cell r="DF89">
            <v>0</v>
          </cell>
          <cell r="DG89">
            <v>0</v>
          </cell>
          <cell r="DH89">
            <v>0</v>
          </cell>
          <cell r="DI89">
            <v>0</v>
          </cell>
          <cell r="DJ89">
            <v>0</v>
          </cell>
          <cell r="DK89">
            <v>0</v>
          </cell>
          <cell r="DL89">
            <v>0</v>
          </cell>
          <cell r="DM89" t="b">
            <v>0</v>
          </cell>
          <cell r="DN89" t="b">
            <v>0</v>
          </cell>
          <cell r="DO89" t="b">
            <v>0</v>
          </cell>
          <cell r="DP89" t="b">
            <v>1</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t="b">
            <v>0</v>
          </cell>
          <cell r="ES89">
            <v>0</v>
          </cell>
          <cell r="ET89">
            <v>0</v>
          </cell>
          <cell r="EU89">
            <v>0</v>
          </cell>
          <cell r="EV89">
            <v>36487</v>
          </cell>
          <cell r="EW89" t="b">
            <v>0</v>
          </cell>
        </row>
        <row r="90">
          <cell r="A90">
            <v>181</v>
          </cell>
          <cell r="B90" t="str">
            <v>2761029020041</v>
          </cell>
          <cell r="C90" t="str">
            <v>vechi</v>
          </cell>
          <cell r="D90" t="str">
            <v>MATEA NICOLETA</v>
          </cell>
          <cell r="E90" t="str">
            <v>MATEA</v>
          </cell>
          <cell r="F90" t="str">
            <v>NICOLETA</v>
          </cell>
          <cell r="G90" t="str">
            <v>referent</v>
          </cell>
          <cell r="H90">
            <v>0</v>
          </cell>
          <cell r="I90">
            <v>2067333</v>
          </cell>
          <cell r="J90">
            <v>2067333</v>
          </cell>
          <cell r="K90">
            <v>2067333</v>
          </cell>
          <cell r="L90">
            <v>0</v>
          </cell>
          <cell r="M90">
            <v>0</v>
          </cell>
          <cell r="N90">
            <v>0</v>
          </cell>
          <cell r="O90">
            <v>0</v>
          </cell>
          <cell r="P90">
            <v>0</v>
          </cell>
          <cell r="Q90">
            <v>168</v>
          </cell>
          <cell r="R90">
            <v>168</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103367</v>
          </cell>
          <cell r="AU90">
            <v>20673</v>
          </cell>
          <cell r="AV90">
            <v>2067333</v>
          </cell>
          <cell r="AW90">
            <v>144713</v>
          </cell>
          <cell r="AX90">
            <v>0</v>
          </cell>
          <cell r="AY90">
            <v>164850</v>
          </cell>
          <cell r="AZ90">
            <v>1633730</v>
          </cell>
          <cell r="BA90">
            <v>1099000</v>
          </cell>
          <cell r="BB90">
            <v>1</v>
          </cell>
          <cell r="BC90">
            <v>0</v>
          </cell>
          <cell r="BD90">
            <v>1099000</v>
          </cell>
          <cell r="BE90">
            <v>534730</v>
          </cell>
          <cell r="BF90">
            <v>96251</v>
          </cell>
          <cell r="BG90">
            <v>1702329</v>
          </cell>
          <cell r="BH90">
            <v>800000</v>
          </cell>
          <cell r="BI90">
            <v>0</v>
          </cell>
          <cell r="BJ90">
            <v>0</v>
          </cell>
          <cell r="BK90">
            <v>0</v>
          </cell>
          <cell r="BL90">
            <v>881656</v>
          </cell>
          <cell r="BM90" t="b">
            <v>1</v>
          </cell>
          <cell r="BN90">
            <v>20673</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E90">
            <v>0</v>
          </cell>
          <cell r="CF90">
            <v>0</v>
          </cell>
          <cell r="CG90" t="str">
            <v>IANUARIE</v>
          </cell>
          <cell r="CH90" t="str">
            <v>II</v>
          </cell>
          <cell r="CI90">
            <v>0</v>
          </cell>
          <cell r="CJ90" t="b">
            <v>0</v>
          </cell>
          <cell r="CK90">
            <v>0</v>
          </cell>
          <cell r="CL90">
            <v>0</v>
          </cell>
          <cell r="CM90">
            <v>0</v>
          </cell>
          <cell r="CN90">
            <v>11</v>
          </cell>
          <cell r="CO90" t="str">
            <v>N</v>
          </cell>
          <cell r="CP90" t="str">
            <v>N</v>
          </cell>
          <cell r="CQ90" t="b">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t="b">
            <v>0</v>
          </cell>
          <cell r="DN90" t="b">
            <v>0</v>
          </cell>
          <cell r="DO90" t="b">
            <v>0</v>
          </cell>
          <cell r="DP90" t="b">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t="b">
            <v>0</v>
          </cell>
          <cell r="ES90">
            <v>0</v>
          </cell>
          <cell r="ET90">
            <v>0</v>
          </cell>
          <cell r="EU90">
            <v>0</v>
          </cell>
          <cell r="EV90">
            <v>36487</v>
          </cell>
          <cell r="EW90" t="b">
            <v>0</v>
          </cell>
        </row>
        <row r="91">
          <cell r="A91">
            <v>187</v>
          </cell>
          <cell r="B91" t="str">
            <v>1591112020024</v>
          </cell>
          <cell r="C91" t="str">
            <v>vechi</v>
          </cell>
          <cell r="D91" t="str">
            <v>COJOCARU CONSTANTIN</v>
          </cell>
          <cell r="E91" t="str">
            <v>COJOCARU</v>
          </cell>
          <cell r="F91" t="str">
            <v>CONSTANTIN</v>
          </cell>
          <cell r="G91" t="str">
            <v>sef birou</v>
          </cell>
          <cell r="H91">
            <v>0</v>
          </cell>
          <cell r="I91">
            <v>4358000</v>
          </cell>
          <cell r="J91">
            <v>5393025</v>
          </cell>
          <cell r="K91">
            <v>5393025</v>
          </cell>
          <cell r="L91">
            <v>1035025</v>
          </cell>
          <cell r="M91">
            <v>1035025</v>
          </cell>
          <cell r="N91">
            <v>0</v>
          </cell>
          <cell r="O91">
            <v>0</v>
          </cell>
          <cell r="P91">
            <v>0</v>
          </cell>
          <cell r="Q91">
            <v>168</v>
          </cell>
          <cell r="R91">
            <v>168</v>
          </cell>
          <cell r="S91">
            <v>0</v>
          </cell>
          <cell r="T91">
            <v>0</v>
          </cell>
          <cell r="U91">
            <v>0</v>
          </cell>
          <cell r="V91">
            <v>0</v>
          </cell>
          <cell r="W91">
            <v>0</v>
          </cell>
          <cell r="X91">
            <v>0</v>
          </cell>
          <cell r="Y91">
            <v>0</v>
          </cell>
          <cell r="Z91">
            <v>15</v>
          </cell>
          <cell r="AA91">
            <v>808954</v>
          </cell>
          <cell r="AB91">
            <v>808954</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310099</v>
          </cell>
          <cell r="AU91">
            <v>53930</v>
          </cell>
          <cell r="AV91">
            <v>6201979</v>
          </cell>
          <cell r="AW91">
            <v>434139</v>
          </cell>
          <cell r="AX91">
            <v>0</v>
          </cell>
          <cell r="AY91">
            <v>164850</v>
          </cell>
          <cell r="AZ91">
            <v>5238961</v>
          </cell>
          <cell r="BA91">
            <v>1099000</v>
          </cell>
          <cell r="BB91">
            <v>1</v>
          </cell>
          <cell r="BC91">
            <v>0</v>
          </cell>
          <cell r="BD91">
            <v>1099000</v>
          </cell>
          <cell r="BE91">
            <v>4139961</v>
          </cell>
          <cell r="BF91">
            <v>941739</v>
          </cell>
          <cell r="BG91">
            <v>4462072</v>
          </cell>
          <cell r="BH91">
            <v>2000000</v>
          </cell>
          <cell r="BI91">
            <v>0</v>
          </cell>
          <cell r="BJ91">
            <v>0</v>
          </cell>
          <cell r="BK91">
            <v>0</v>
          </cell>
          <cell r="BL91">
            <v>2418492</v>
          </cell>
          <cell r="BM91" t="b">
            <v>1</v>
          </cell>
          <cell r="BN91">
            <v>43580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E91">
            <v>0</v>
          </cell>
          <cell r="CF91">
            <v>0</v>
          </cell>
          <cell r="CG91" t="str">
            <v>IANUARIE</v>
          </cell>
          <cell r="CH91" t="str">
            <v>IA</v>
          </cell>
          <cell r="CI91">
            <v>0</v>
          </cell>
          <cell r="CJ91" t="b">
            <v>0</v>
          </cell>
          <cell r="CK91">
            <v>0</v>
          </cell>
          <cell r="CL91">
            <v>0</v>
          </cell>
          <cell r="CM91">
            <v>0</v>
          </cell>
          <cell r="CN91">
            <v>11</v>
          </cell>
          <cell r="CO91" t="str">
            <v>N</v>
          </cell>
          <cell r="CP91" t="str">
            <v>N</v>
          </cell>
          <cell r="CQ91" t="b">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t="b">
            <v>0</v>
          </cell>
          <cell r="DN91" t="b">
            <v>0</v>
          </cell>
          <cell r="DO91" t="b">
            <v>0</v>
          </cell>
          <cell r="DP91" t="b">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t="b">
            <v>0</v>
          </cell>
          <cell r="ES91">
            <v>0</v>
          </cell>
          <cell r="ET91">
            <v>0</v>
          </cell>
          <cell r="EU91">
            <v>0</v>
          </cell>
          <cell r="EW91" t="b">
            <v>0</v>
          </cell>
        </row>
        <row r="92">
          <cell r="A92">
            <v>182</v>
          </cell>
          <cell r="B92" t="str">
            <v>2700329021871</v>
          </cell>
          <cell r="C92" t="str">
            <v>vechi</v>
          </cell>
          <cell r="D92" t="str">
            <v>MURESAN TATIANA</v>
          </cell>
          <cell r="E92" t="str">
            <v>MURESAN</v>
          </cell>
          <cell r="F92" t="str">
            <v>TATIANA-DORINA</v>
          </cell>
          <cell r="G92" t="str">
            <v>referent</v>
          </cell>
          <cell r="H92">
            <v>0</v>
          </cell>
          <cell r="I92">
            <v>1816333</v>
          </cell>
          <cell r="J92">
            <v>1816333</v>
          </cell>
          <cell r="K92">
            <v>1816333</v>
          </cell>
          <cell r="L92">
            <v>0</v>
          </cell>
          <cell r="M92">
            <v>0</v>
          </cell>
          <cell r="N92">
            <v>0</v>
          </cell>
          <cell r="O92">
            <v>0</v>
          </cell>
          <cell r="P92">
            <v>0</v>
          </cell>
          <cell r="Q92">
            <v>168</v>
          </cell>
          <cell r="R92">
            <v>168</v>
          </cell>
          <cell r="S92">
            <v>0</v>
          </cell>
          <cell r="T92">
            <v>0</v>
          </cell>
          <cell r="U92">
            <v>0</v>
          </cell>
          <cell r="V92">
            <v>0</v>
          </cell>
          <cell r="W92">
            <v>0</v>
          </cell>
          <cell r="X92">
            <v>0</v>
          </cell>
          <cell r="Y92">
            <v>0</v>
          </cell>
          <cell r="Z92">
            <v>15</v>
          </cell>
          <cell r="AA92">
            <v>272450</v>
          </cell>
          <cell r="AB92">
            <v>272450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104439</v>
          </cell>
          <cell r="AU92">
            <v>18163</v>
          </cell>
          <cell r="AV92">
            <v>2088783</v>
          </cell>
          <cell r="AW92">
            <v>146215</v>
          </cell>
          <cell r="AX92">
            <v>0</v>
          </cell>
          <cell r="AY92">
            <v>164850</v>
          </cell>
          <cell r="AZ92">
            <v>1655116</v>
          </cell>
          <cell r="BA92">
            <v>1099000</v>
          </cell>
          <cell r="BB92">
            <v>1</v>
          </cell>
          <cell r="BC92">
            <v>0</v>
          </cell>
          <cell r="BD92">
            <v>1099000</v>
          </cell>
          <cell r="BE92">
            <v>556116</v>
          </cell>
          <cell r="BF92">
            <v>100101</v>
          </cell>
          <cell r="BG92">
            <v>1719865</v>
          </cell>
          <cell r="BH92">
            <v>800000</v>
          </cell>
          <cell r="BI92">
            <v>0</v>
          </cell>
          <cell r="BJ92">
            <v>0</v>
          </cell>
          <cell r="BK92">
            <v>0</v>
          </cell>
          <cell r="BL92">
            <v>901702</v>
          </cell>
          <cell r="BM92" t="b">
            <v>1</v>
          </cell>
          <cell r="BN92">
            <v>18163</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E92">
            <v>0</v>
          </cell>
          <cell r="CF92">
            <v>0</v>
          </cell>
          <cell r="CG92" t="str">
            <v>IANUARIE</v>
          </cell>
          <cell r="CH92" t="str">
            <v>II</v>
          </cell>
          <cell r="CI92">
            <v>0</v>
          </cell>
          <cell r="CJ92" t="b">
            <v>0</v>
          </cell>
          <cell r="CK92">
            <v>0</v>
          </cell>
          <cell r="CL92">
            <v>0</v>
          </cell>
          <cell r="CM92">
            <v>0</v>
          </cell>
          <cell r="CN92">
            <v>11</v>
          </cell>
          <cell r="CO92" t="str">
            <v>N</v>
          </cell>
          <cell r="CP92" t="str">
            <v>N</v>
          </cell>
          <cell r="CQ92" t="b">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t="b">
            <v>0</v>
          </cell>
          <cell r="DN92" t="b">
            <v>0</v>
          </cell>
          <cell r="DO92" t="b">
            <v>0</v>
          </cell>
          <cell r="DP92" t="b">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t="b">
            <v>0</v>
          </cell>
          <cell r="ES92">
            <v>0</v>
          </cell>
          <cell r="ET92">
            <v>0</v>
          </cell>
          <cell r="EU92">
            <v>0</v>
          </cell>
          <cell r="EW92" t="b">
            <v>0</v>
          </cell>
        </row>
        <row r="93">
          <cell r="A93">
            <v>188</v>
          </cell>
          <cell r="B93" t="str">
            <v>2631109020027</v>
          </cell>
          <cell r="C93" t="str">
            <v>vechi</v>
          </cell>
          <cell r="D93" t="str">
            <v>IERCOSAN IULIANA</v>
          </cell>
          <cell r="E93" t="str">
            <v>IERCOSAN</v>
          </cell>
          <cell r="F93" t="str">
            <v>IULIANA</v>
          </cell>
          <cell r="G93" t="str">
            <v>inspector</v>
          </cell>
          <cell r="H93">
            <v>0</v>
          </cell>
          <cell r="I93">
            <v>2497467</v>
          </cell>
          <cell r="J93">
            <v>2497467</v>
          </cell>
          <cell r="K93">
            <v>2497467</v>
          </cell>
          <cell r="L93">
            <v>0</v>
          </cell>
          <cell r="M93">
            <v>0</v>
          </cell>
          <cell r="N93">
            <v>0</v>
          </cell>
          <cell r="O93">
            <v>0</v>
          </cell>
          <cell r="P93">
            <v>0</v>
          </cell>
          <cell r="Q93">
            <v>168</v>
          </cell>
          <cell r="R93">
            <v>168</v>
          </cell>
          <cell r="S93">
            <v>0</v>
          </cell>
          <cell r="T93">
            <v>0</v>
          </cell>
          <cell r="U93">
            <v>0</v>
          </cell>
          <cell r="V93">
            <v>0</v>
          </cell>
          <cell r="W93">
            <v>0</v>
          </cell>
          <cell r="X93">
            <v>0</v>
          </cell>
          <cell r="Y93">
            <v>0</v>
          </cell>
          <cell r="Z93">
            <v>20</v>
          </cell>
          <cell r="AA93">
            <v>499493</v>
          </cell>
          <cell r="AB93">
            <v>499493</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149848</v>
          </cell>
          <cell r="AU93">
            <v>24975</v>
          </cell>
          <cell r="AV93">
            <v>2996960</v>
          </cell>
          <cell r="AW93">
            <v>209787</v>
          </cell>
          <cell r="AX93">
            <v>0</v>
          </cell>
          <cell r="AY93">
            <v>164850</v>
          </cell>
          <cell r="AZ93">
            <v>2447500</v>
          </cell>
          <cell r="BA93">
            <v>1099000</v>
          </cell>
          <cell r="BB93">
            <v>1</v>
          </cell>
          <cell r="BC93">
            <v>0</v>
          </cell>
          <cell r="BD93">
            <v>1099000</v>
          </cell>
          <cell r="BE93">
            <v>1348500</v>
          </cell>
          <cell r="BF93">
            <v>247205</v>
          </cell>
          <cell r="BG93">
            <v>2365145</v>
          </cell>
          <cell r="BH93">
            <v>1100000</v>
          </cell>
          <cell r="BI93">
            <v>0</v>
          </cell>
          <cell r="BJ93">
            <v>0</v>
          </cell>
          <cell r="BK93">
            <v>0</v>
          </cell>
          <cell r="BL93">
            <v>1240170</v>
          </cell>
          <cell r="BM93" t="b">
            <v>1</v>
          </cell>
          <cell r="BN93">
            <v>24975</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E93">
            <v>0</v>
          </cell>
          <cell r="CF93">
            <v>0</v>
          </cell>
          <cell r="CG93" t="str">
            <v>IANUARIE</v>
          </cell>
          <cell r="CH93" t="str">
            <v>IA</v>
          </cell>
          <cell r="CI93">
            <v>0</v>
          </cell>
          <cell r="CJ93" t="b">
            <v>0</v>
          </cell>
          <cell r="CK93">
            <v>0</v>
          </cell>
          <cell r="CL93">
            <v>0</v>
          </cell>
          <cell r="CM93">
            <v>0</v>
          </cell>
          <cell r="CN93">
            <v>11</v>
          </cell>
          <cell r="CO93" t="str">
            <v>N</v>
          </cell>
          <cell r="CP93" t="str">
            <v>N</v>
          </cell>
          <cell r="CQ93" t="b">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t="b">
            <v>0</v>
          </cell>
          <cell r="DN93" t="b">
            <v>0</v>
          </cell>
          <cell r="DO93" t="b">
            <v>0</v>
          </cell>
          <cell r="DP93" t="b">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t="b">
            <v>0</v>
          </cell>
          <cell r="ES93">
            <v>0</v>
          </cell>
          <cell r="ET93">
            <v>0</v>
          </cell>
          <cell r="EU93">
            <v>0</v>
          </cell>
          <cell r="EW93" t="b">
            <v>0</v>
          </cell>
        </row>
        <row r="94">
          <cell r="A94">
            <v>189</v>
          </cell>
          <cell r="B94" t="str">
            <v>2690605020049</v>
          </cell>
          <cell r="C94" t="str">
            <v>vechi</v>
          </cell>
          <cell r="D94" t="str">
            <v>IOV LUMINITA</v>
          </cell>
          <cell r="E94" t="str">
            <v>IOV</v>
          </cell>
          <cell r="F94" t="str">
            <v>LUMINITA-DANIELA</v>
          </cell>
          <cell r="G94" t="str">
            <v>referent</v>
          </cell>
          <cell r="H94">
            <v>0</v>
          </cell>
          <cell r="I94">
            <v>2547000</v>
          </cell>
          <cell r="J94">
            <v>2547000</v>
          </cell>
          <cell r="K94">
            <v>2547000</v>
          </cell>
          <cell r="L94">
            <v>0</v>
          </cell>
          <cell r="M94">
            <v>0</v>
          </cell>
          <cell r="N94">
            <v>0</v>
          </cell>
          <cell r="O94">
            <v>0</v>
          </cell>
          <cell r="P94">
            <v>0</v>
          </cell>
          <cell r="Q94">
            <v>168</v>
          </cell>
          <cell r="R94">
            <v>168</v>
          </cell>
          <cell r="S94">
            <v>0</v>
          </cell>
          <cell r="T94">
            <v>0</v>
          </cell>
          <cell r="U94">
            <v>0</v>
          </cell>
          <cell r="V94">
            <v>0</v>
          </cell>
          <cell r="W94">
            <v>0</v>
          </cell>
          <cell r="X94">
            <v>0</v>
          </cell>
          <cell r="Y94">
            <v>0</v>
          </cell>
          <cell r="Z94">
            <v>15</v>
          </cell>
          <cell r="AA94">
            <v>382050</v>
          </cell>
          <cell r="AB94">
            <v>382050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146452</v>
          </cell>
          <cell r="AU94">
            <v>25470</v>
          </cell>
          <cell r="AV94">
            <v>2929050</v>
          </cell>
          <cell r="AW94">
            <v>205034</v>
          </cell>
          <cell r="AX94">
            <v>0</v>
          </cell>
          <cell r="AY94">
            <v>164850</v>
          </cell>
          <cell r="AZ94">
            <v>2387244</v>
          </cell>
          <cell r="BA94">
            <v>1099000</v>
          </cell>
          <cell r="BB94">
            <v>1.35</v>
          </cell>
          <cell r="BC94">
            <v>384650</v>
          </cell>
          <cell r="BD94">
            <v>1483650</v>
          </cell>
          <cell r="BE94">
            <v>903594</v>
          </cell>
          <cell r="BF94">
            <v>162647</v>
          </cell>
          <cell r="BG94">
            <v>2389447</v>
          </cell>
          <cell r="BH94">
            <v>1000000</v>
          </cell>
          <cell r="BI94">
            <v>0</v>
          </cell>
          <cell r="BJ94">
            <v>300000</v>
          </cell>
          <cell r="BK94">
            <v>0</v>
          </cell>
          <cell r="BL94">
            <v>1063977</v>
          </cell>
          <cell r="BM94" t="b">
            <v>1</v>
          </cell>
          <cell r="BN94">
            <v>25470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E94">
            <v>0</v>
          </cell>
          <cell r="CF94">
            <v>0</v>
          </cell>
          <cell r="CG94" t="str">
            <v>IANUARIE</v>
          </cell>
          <cell r="CH94" t="str">
            <v>I</v>
          </cell>
          <cell r="CI94">
            <v>0</v>
          </cell>
          <cell r="CJ94" t="b">
            <v>0</v>
          </cell>
          <cell r="CK94">
            <v>0</v>
          </cell>
          <cell r="CL94">
            <v>0</v>
          </cell>
          <cell r="CM94">
            <v>0</v>
          </cell>
          <cell r="CN94">
            <v>11</v>
          </cell>
          <cell r="CO94" t="str">
            <v>N</v>
          </cell>
          <cell r="CP94" t="str">
            <v>N</v>
          </cell>
          <cell r="CQ94" t="b">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t="b">
            <v>0</v>
          </cell>
          <cell r="DN94" t="b">
            <v>0</v>
          </cell>
          <cell r="DO94" t="b">
            <v>0</v>
          </cell>
          <cell r="DP94" t="b">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t="b">
            <v>0</v>
          </cell>
          <cell r="ES94">
            <v>0</v>
          </cell>
          <cell r="ET94">
            <v>0</v>
          </cell>
          <cell r="EU94">
            <v>0</v>
          </cell>
          <cell r="EW94" t="b">
            <v>0</v>
          </cell>
        </row>
        <row r="95">
          <cell r="A95">
            <v>190</v>
          </cell>
          <cell r="B95" t="str">
            <v>1491212020056</v>
          </cell>
          <cell r="C95" t="str">
            <v>vechi</v>
          </cell>
          <cell r="D95" t="str">
            <v>RADIN DUSAN</v>
          </cell>
          <cell r="E95" t="str">
            <v>RADIN</v>
          </cell>
          <cell r="F95" t="str">
            <v>DUSAN</v>
          </cell>
          <cell r="G95" t="str">
            <v>muncitor califi</v>
          </cell>
          <cell r="H95">
            <v>0</v>
          </cell>
          <cell r="I95">
            <v>2139967</v>
          </cell>
          <cell r="J95">
            <v>2139967</v>
          </cell>
          <cell r="K95">
            <v>2139967</v>
          </cell>
          <cell r="L95">
            <v>0</v>
          </cell>
          <cell r="M95">
            <v>0</v>
          </cell>
          <cell r="N95">
            <v>0</v>
          </cell>
          <cell r="O95">
            <v>0</v>
          </cell>
          <cell r="P95">
            <v>0</v>
          </cell>
          <cell r="Q95">
            <v>168</v>
          </cell>
          <cell r="R95">
            <v>168</v>
          </cell>
          <cell r="S95">
            <v>0</v>
          </cell>
          <cell r="T95">
            <v>0</v>
          </cell>
          <cell r="U95">
            <v>0</v>
          </cell>
          <cell r="V95">
            <v>0</v>
          </cell>
          <cell r="W95">
            <v>0</v>
          </cell>
          <cell r="X95">
            <v>0</v>
          </cell>
          <cell r="Y95">
            <v>0</v>
          </cell>
          <cell r="Z95">
            <v>25</v>
          </cell>
          <cell r="AA95">
            <v>534992</v>
          </cell>
          <cell r="AB95">
            <v>534992</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133748</v>
          </cell>
          <cell r="AU95">
            <v>21400</v>
          </cell>
          <cell r="AV95">
            <v>2674959</v>
          </cell>
          <cell r="AW95">
            <v>187247</v>
          </cell>
          <cell r="AX95">
            <v>0</v>
          </cell>
          <cell r="AY95">
            <v>164850</v>
          </cell>
          <cell r="AZ95">
            <v>2167714</v>
          </cell>
          <cell r="BA95">
            <v>1099000</v>
          </cell>
          <cell r="BB95">
            <v>1</v>
          </cell>
          <cell r="BC95">
            <v>0</v>
          </cell>
          <cell r="BD95">
            <v>1099000</v>
          </cell>
          <cell r="BE95">
            <v>1068714</v>
          </cell>
          <cell r="BF95">
            <v>192369</v>
          </cell>
          <cell r="BG95">
            <v>2140195</v>
          </cell>
          <cell r="BH95">
            <v>1000000</v>
          </cell>
          <cell r="BI95">
            <v>0</v>
          </cell>
          <cell r="BJ95">
            <v>0</v>
          </cell>
          <cell r="BK95">
            <v>0</v>
          </cell>
          <cell r="BL95">
            <v>1118795</v>
          </cell>
          <cell r="BM95" t="b">
            <v>1</v>
          </cell>
          <cell r="BN95">
            <v>21400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E95">
            <v>0</v>
          </cell>
          <cell r="CF95">
            <v>0</v>
          </cell>
          <cell r="CG95" t="str">
            <v>IANUARIE</v>
          </cell>
          <cell r="CH95" t="str">
            <v>I</v>
          </cell>
          <cell r="CI95">
            <v>0</v>
          </cell>
          <cell r="CJ95" t="b">
            <v>0</v>
          </cell>
          <cell r="CK95">
            <v>0</v>
          </cell>
          <cell r="CL95">
            <v>0</v>
          </cell>
          <cell r="CM95">
            <v>0</v>
          </cell>
          <cell r="CN95">
            <v>11</v>
          </cell>
          <cell r="CO95" t="str">
            <v>N</v>
          </cell>
          <cell r="CP95" t="str">
            <v>N</v>
          </cell>
          <cell r="CQ95" t="b">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t="b">
            <v>0</v>
          </cell>
          <cell r="DN95" t="b">
            <v>0</v>
          </cell>
          <cell r="DO95" t="b">
            <v>0</v>
          </cell>
          <cell r="DP95" t="b">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t="b">
            <v>0</v>
          </cell>
          <cell r="ES95">
            <v>0</v>
          </cell>
          <cell r="ET95">
            <v>0</v>
          </cell>
          <cell r="EU95">
            <v>0</v>
          </cell>
          <cell r="EV95">
            <v>36507</v>
          </cell>
          <cell r="EW95" t="b">
            <v>0</v>
          </cell>
        </row>
        <row r="96">
          <cell r="A96">
            <v>143</v>
          </cell>
          <cell r="B96" t="str">
            <v>1441022020010</v>
          </cell>
          <cell r="C96" t="str">
            <v>vechi</v>
          </cell>
          <cell r="D96" t="str">
            <v>CIMPAN TEODOR</v>
          </cell>
          <cell r="E96" t="str">
            <v>CIMPAN</v>
          </cell>
          <cell r="F96" t="str">
            <v>TEODOR</v>
          </cell>
          <cell r="G96" t="str">
            <v>administrator</v>
          </cell>
          <cell r="H96">
            <v>0</v>
          </cell>
          <cell r="I96">
            <v>2292000</v>
          </cell>
          <cell r="J96">
            <v>2292000</v>
          </cell>
          <cell r="K96">
            <v>2292000</v>
          </cell>
          <cell r="L96">
            <v>0</v>
          </cell>
          <cell r="M96">
            <v>0</v>
          </cell>
          <cell r="N96">
            <v>0</v>
          </cell>
          <cell r="O96">
            <v>0</v>
          </cell>
          <cell r="P96">
            <v>0</v>
          </cell>
          <cell r="Q96">
            <v>168</v>
          </cell>
          <cell r="R96">
            <v>168</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114600</v>
          </cell>
          <cell r="AU96">
            <v>22920</v>
          </cell>
          <cell r="AV96">
            <v>2292000</v>
          </cell>
          <cell r="AW96">
            <v>160440</v>
          </cell>
          <cell r="AX96">
            <v>0</v>
          </cell>
          <cell r="AY96">
            <v>164850</v>
          </cell>
          <cell r="AZ96">
            <v>1829190</v>
          </cell>
          <cell r="BA96">
            <v>1099000</v>
          </cell>
          <cell r="BB96">
            <v>1</v>
          </cell>
          <cell r="BC96">
            <v>0</v>
          </cell>
          <cell r="BD96">
            <v>1099000</v>
          </cell>
          <cell r="BE96">
            <v>730190</v>
          </cell>
          <cell r="BF96">
            <v>131434</v>
          </cell>
          <cell r="BG96">
            <v>1862606</v>
          </cell>
          <cell r="BH96">
            <v>800000</v>
          </cell>
          <cell r="BI96">
            <v>0</v>
          </cell>
          <cell r="BJ96">
            <v>0</v>
          </cell>
          <cell r="BK96">
            <v>0</v>
          </cell>
          <cell r="BL96">
            <v>1039686</v>
          </cell>
          <cell r="BM96" t="b">
            <v>1</v>
          </cell>
          <cell r="BN96">
            <v>22920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E96">
            <v>0</v>
          </cell>
          <cell r="CF96">
            <v>0</v>
          </cell>
          <cell r="CG96" t="str">
            <v>IANUARIE</v>
          </cell>
          <cell r="CH96" t="str">
            <v>I</v>
          </cell>
          <cell r="CI96">
            <v>0</v>
          </cell>
          <cell r="CJ96" t="b">
            <v>0</v>
          </cell>
          <cell r="CK96">
            <v>0</v>
          </cell>
          <cell r="CL96">
            <v>0</v>
          </cell>
          <cell r="CM96">
            <v>0</v>
          </cell>
          <cell r="CN96">
            <v>11</v>
          </cell>
          <cell r="CO96" t="str">
            <v>N</v>
          </cell>
          <cell r="CP96" t="str">
            <v>N</v>
          </cell>
          <cell r="CQ96" t="b">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t="b">
            <v>0</v>
          </cell>
          <cell r="DN96" t="b">
            <v>0</v>
          </cell>
          <cell r="DO96" t="b">
            <v>0</v>
          </cell>
          <cell r="DP96" t="b">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t="b">
            <v>0</v>
          </cell>
          <cell r="ES96">
            <v>0</v>
          </cell>
          <cell r="ET96">
            <v>0</v>
          </cell>
          <cell r="EU96">
            <v>0</v>
          </cell>
          <cell r="EW96" t="b">
            <v>0</v>
          </cell>
        </row>
        <row r="97">
          <cell r="A97">
            <v>146</v>
          </cell>
          <cell r="B97" t="str">
            <v>2690316020062</v>
          </cell>
          <cell r="C97" t="str">
            <v>vechi</v>
          </cell>
          <cell r="D97" t="str">
            <v>MACIU DORINA</v>
          </cell>
          <cell r="E97" t="str">
            <v>MACIU</v>
          </cell>
          <cell r="F97" t="str">
            <v>DORINA</v>
          </cell>
          <cell r="G97" t="str">
            <v>inspector</v>
          </cell>
          <cell r="H97">
            <v>0</v>
          </cell>
          <cell r="I97">
            <v>2330800</v>
          </cell>
          <cell r="J97">
            <v>2330800</v>
          </cell>
          <cell r="K97">
            <v>2330800</v>
          </cell>
          <cell r="L97">
            <v>0</v>
          </cell>
          <cell r="M97">
            <v>0</v>
          </cell>
          <cell r="N97">
            <v>0</v>
          </cell>
          <cell r="O97">
            <v>0</v>
          </cell>
          <cell r="P97">
            <v>0</v>
          </cell>
          <cell r="Q97">
            <v>168</v>
          </cell>
          <cell r="R97">
            <v>168</v>
          </cell>
          <cell r="S97">
            <v>0</v>
          </cell>
          <cell r="T97">
            <v>0</v>
          </cell>
          <cell r="U97">
            <v>0</v>
          </cell>
          <cell r="V97">
            <v>0</v>
          </cell>
          <cell r="W97">
            <v>0</v>
          </cell>
          <cell r="X97">
            <v>0</v>
          </cell>
          <cell r="Y97">
            <v>0</v>
          </cell>
          <cell r="Z97">
            <v>10</v>
          </cell>
          <cell r="AA97">
            <v>233080</v>
          </cell>
          <cell r="AB97">
            <v>233080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128194</v>
          </cell>
          <cell r="AU97">
            <v>23308</v>
          </cell>
          <cell r="AV97">
            <v>2563880</v>
          </cell>
          <cell r="AW97">
            <v>179472</v>
          </cell>
          <cell r="AX97">
            <v>0</v>
          </cell>
          <cell r="AY97">
            <v>164850</v>
          </cell>
          <cell r="AZ97">
            <v>2068056</v>
          </cell>
          <cell r="BA97">
            <v>1099000</v>
          </cell>
          <cell r="BB97">
            <v>1</v>
          </cell>
          <cell r="BC97">
            <v>0</v>
          </cell>
          <cell r="BD97">
            <v>1099000</v>
          </cell>
          <cell r="BE97">
            <v>969056</v>
          </cell>
          <cell r="BF97">
            <v>174430</v>
          </cell>
          <cell r="BG97">
            <v>2058476</v>
          </cell>
          <cell r="BH97">
            <v>900000</v>
          </cell>
          <cell r="BI97">
            <v>0</v>
          </cell>
          <cell r="BJ97">
            <v>0</v>
          </cell>
          <cell r="BK97">
            <v>0</v>
          </cell>
          <cell r="BL97">
            <v>1135168</v>
          </cell>
          <cell r="BM97" t="b">
            <v>1</v>
          </cell>
          <cell r="BN97">
            <v>23308</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E97">
            <v>0</v>
          </cell>
          <cell r="CF97">
            <v>0</v>
          </cell>
          <cell r="CG97" t="str">
            <v>IANUARIE</v>
          </cell>
          <cell r="CH97" t="str">
            <v>I</v>
          </cell>
          <cell r="CI97">
            <v>0</v>
          </cell>
          <cell r="CJ97" t="b">
            <v>0</v>
          </cell>
          <cell r="CK97">
            <v>0</v>
          </cell>
          <cell r="CL97">
            <v>0</v>
          </cell>
          <cell r="CM97">
            <v>0</v>
          </cell>
          <cell r="CN97">
            <v>11</v>
          </cell>
          <cell r="CO97" t="str">
            <v>N</v>
          </cell>
          <cell r="CP97" t="str">
            <v>N</v>
          </cell>
          <cell r="CQ97" t="b">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t="b">
            <v>0</v>
          </cell>
          <cell r="DN97" t="b">
            <v>0</v>
          </cell>
          <cell r="DO97" t="b">
            <v>0</v>
          </cell>
          <cell r="DP97" t="b">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t="b">
            <v>0</v>
          </cell>
          <cell r="ES97">
            <v>0</v>
          </cell>
          <cell r="ET97">
            <v>0</v>
          </cell>
          <cell r="EU97">
            <v>0</v>
          </cell>
          <cell r="EW97" t="b">
            <v>0</v>
          </cell>
        </row>
        <row r="98">
          <cell r="A98">
            <v>160</v>
          </cell>
          <cell r="B98" t="str">
            <v>2701210023619</v>
          </cell>
          <cell r="C98" t="str">
            <v>vechi</v>
          </cell>
          <cell r="D98" t="str">
            <v>VASI NICOLETA-ADINA</v>
          </cell>
          <cell r="E98" t="str">
            <v>VASI</v>
          </cell>
          <cell r="F98" t="str">
            <v>NICOLETA-ADINA</v>
          </cell>
          <cell r="G98" t="str">
            <v>referent</v>
          </cell>
          <cell r="H98">
            <v>0</v>
          </cell>
          <cell r="I98">
            <v>2192200</v>
          </cell>
          <cell r="J98">
            <v>2192200</v>
          </cell>
          <cell r="K98">
            <v>313171</v>
          </cell>
          <cell r="L98">
            <v>0</v>
          </cell>
          <cell r="M98">
            <v>0</v>
          </cell>
          <cell r="N98">
            <v>0</v>
          </cell>
          <cell r="O98">
            <v>0</v>
          </cell>
          <cell r="P98">
            <v>0</v>
          </cell>
          <cell r="Q98">
            <v>168</v>
          </cell>
          <cell r="R98">
            <v>24</v>
          </cell>
          <cell r="S98">
            <v>0</v>
          </cell>
          <cell r="T98">
            <v>0</v>
          </cell>
          <cell r="U98">
            <v>0</v>
          </cell>
          <cell r="V98">
            <v>0</v>
          </cell>
          <cell r="W98">
            <v>0</v>
          </cell>
          <cell r="X98">
            <v>0</v>
          </cell>
          <cell r="Y98">
            <v>0</v>
          </cell>
          <cell r="Z98">
            <v>10</v>
          </cell>
          <cell r="AA98">
            <v>31317</v>
          </cell>
          <cell r="AB98">
            <v>219220</v>
          </cell>
          <cell r="AC98">
            <v>0</v>
          </cell>
          <cell r="AD98">
            <v>0</v>
          </cell>
          <cell r="AE98">
            <v>0</v>
          </cell>
          <cell r="AF98">
            <v>0</v>
          </cell>
          <cell r="AG98">
            <v>0</v>
          </cell>
          <cell r="AH98">
            <v>0</v>
          </cell>
          <cell r="AI98">
            <v>0</v>
          </cell>
          <cell r="AJ98">
            <v>0</v>
          </cell>
          <cell r="AK98">
            <v>1421015</v>
          </cell>
          <cell r="AL98">
            <v>0</v>
          </cell>
          <cell r="AM98">
            <v>0</v>
          </cell>
          <cell r="AN98">
            <v>0</v>
          </cell>
          <cell r="AO98">
            <v>0</v>
          </cell>
          <cell r="AP98">
            <v>0</v>
          </cell>
          <cell r="AQ98">
            <v>0</v>
          </cell>
          <cell r="AR98">
            <v>0</v>
          </cell>
          <cell r="AS98">
            <v>0</v>
          </cell>
          <cell r="AT98">
            <v>120571</v>
          </cell>
          <cell r="AU98">
            <v>21922</v>
          </cell>
          <cell r="AV98">
            <v>1765503</v>
          </cell>
          <cell r="AW98">
            <v>24114</v>
          </cell>
          <cell r="AX98">
            <v>0</v>
          </cell>
          <cell r="AY98">
            <v>164850</v>
          </cell>
          <cell r="AZ98">
            <v>1434046</v>
          </cell>
          <cell r="BA98">
            <v>1099000</v>
          </cell>
          <cell r="BB98">
            <v>1</v>
          </cell>
          <cell r="BC98">
            <v>0</v>
          </cell>
          <cell r="BD98">
            <v>1099000</v>
          </cell>
          <cell r="BE98">
            <v>335046</v>
          </cell>
          <cell r="BF98">
            <v>60308</v>
          </cell>
          <cell r="BG98">
            <v>1538588</v>
          </cell>
          <cell r="BH98">
            <v>900000</v>
          </cell>
          <cell r="BI98">
            <v>0</v>
          </cell>
          <cell r="BJ98">
            <v>0</v>
          </cell>
          <cell r="BK98">
            <v>0</v>
          </cell>
          <cell r="BL98">
            <v>616666</v>
          </cell>
          <cell r="BM98" t="b">
            <v>1</v>
          </cell>
          <cell r="BN98">
            <v>21922</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E98">
            <v>0</v>
          </cell>
          <cell r="CF98">
            <v>0</v>
          </cell>
          <cell r="CG98" t="str">
            <v>IANUARIE</v>
          </cell>
          <cell r="CH98" t="str">
            <v>I</v>
          </cell>
          <cell r="CI98">
            <v>0</v>
          </cell>
          <cell r="CJ98" t="b">
            <v>0</v>
          </cell>
          <cell r="CK98">
            <v>0</v>
          </cell>
          <cell r="CL98">
            <v>0</v>
          </cell>
          <cell r="CM98">
            <v>0</v>
          </cell>
          <cell r="CN98">
            <v>11</v>
          </cell>
          <cell r="CO98" t="str">
            <v>N</v>
          </cell>
          <cell r="CP98" t="str">
            <v>N</v>
          </cell>
          <cell r="CQ98" t="b">
            <v>0</v>
          </cell>
          <cell r="CR98">
            <v>75</v>
          </cell>
          <cell r="CS98">
            <v>0</v>
          </cell>
          <cell r="CT98">
            <v>144</v>
          </cell>
          <cell r="CU98">
            <v>80</v>
          </cell>
          <cell r="CV98">
            <v>64</v>
          </cell>
          <cell r="CW98">
            <v>24</v>
          </cell>
          <cell r="CX98">
            <v>732038</v>
          </cell>
          <cell r="CY98">
            <v>688977</v>
          </cell>
          <cell r="CZ98">
            <v>144</v>
          </cell>
          <cell r="DA98">
            <v>80</v>
          </cell>
          <cell r="DB98">
            <v>64</v>
          </cell>
          <cell r="DC98">
            <v>732038</v>
          </cell>
          <cell r="DD98">
            <v>688977</v>
          </cell>
          <cell r="DE98">
            <v>1421015</v>
          </cell>
          <cell r="DF98">
            <v>0</v>
          </cell>
          <cell r="DG98">
            <v>0</v>
          </cell>
          <cell r="DH98">
            <v>0</v>
          </cell>
          <cell r="DI98">
            <v>0</v>
          </cell>
          <cell r="DJ98">
            <v>0</v>
          </cell>
          <cell r="DK98">
            <v>0</v>
          </cell>
          <cell r="DL98">
            <v>0</v>
          </cell>
          <cell r="DM98" t="b">
            <v>0</v>
          </cell>
          <cell r="DN98" t="b">
            <v>0</v>
          </cell>
          <cell r="DO98" t="b">
            <v>0</v>
          </cell>
          <cell r="DP98" t="b">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t="b">
            <v>0</v>
          </cell>
          <cell r="ES98">
            <v>0</v>
          </cell>
          <cell r="ET98">
            <v>0</v>
          </cell>
          <cell r="EU98">
            <v>0</v>
          </cell>
          <cell r="EW98" t="b">
            <v>0</v>
          </cell>
        </row>
        <row r="99">
          <cell r="A99">
            <v>152</v>
          </cell>
          <cell r="B99" t="str">
            <v>2730925022818</v>
          </cell>
          <cell r="C99" t="str">
            <v>vechi</v>
          </cell>
          <cell r="D99" t="str">
            <v>CIORDAS SUSANA-MELINDA</v>
          </cell>
          <cell r="E99" t="str">
            <v>CIORDAS</v>
          </cell>
          <cell r="F99" t="str">
            <v>SUSANA-MELINDA</v>
          </cell>
          <cell r="G99" t="str">
            <v>referent</v>
          </cell>
          <cell r="H99">
            <v>0</v>
          </cell>
          <cell r="I99">
            <v>2330800</v>
          </cell>
          <cell r="J99">
            <v>2330800</v>
          </cell>
          <cell r="K99">
            <v>2330800</v>
          </cell>
          <cell r="L99">
            <v>0</v>
          </cell>
          <cell r="M99">
            <v>0</v>
          </cell>
          <cell r="N99">
            <v>0</v>
          </cell>
          <cell r="O99">
            <v>0</v>
          </cell>
          <cell r="P99">
            <v>0</v>
          </cell>
          <cell r="Q99">
            <v>168</v>
          </cell>
          <cell r="R99">
            <v>168</v>
          </cell>
          <cell r="S99">
            <v>0</v>
          </cell>
          <cell r="T99">
            <v>0</v>
          </cell>
          <cell r="U99">
            <v>0</v>
          </cell>
          <cell r="V99">
            <v>0</v>
          </cell>
          <cell r="W99">
            <v>0</v>
          </cell>
          <cell r="X99">
            <v>0</v>
          </cell>
          <cell r="Y99">
            <v>0</v>
          </cell>
          <cell r="Z99">
            <v>5</v>
          </cell>
          <cell r="AA99">
            <v>116540</v>
          </cell>
          <cell r="AB99">
            <v>116540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122367</v>
          </cell>
          <cell r="AU99">
            <v>23308</v>
          </cell>
          <cell r="AV99">
            <v>2447340</v>
          </cell>
          <cell r="AW99">
            <v>171314</v>
          </cell>
          <cell r="AX99">
            <v>0</v>
          </cell>
          <cell r="AY99">
            <v>164850</v>
          </cell>
          <cell r="AZ99">
            <v>1965501</v>
          </cell>
          <cell r="BA99">
            <v>1099000</v>
          </cell>
          <cell r="BB99">
            <v>1</v>
          </cell>
          <cell r="BC99">
            <v>0</v>
          </cell>
          <cell r="BD99">
            <v>1099000</v>
          </cell>
          <cell r="BE99">
            <v>866501</v>
          </cell>
          <cell r="BF99">
            <v>155970</v>
          </cell>
          <cell r="BG99">
            <v>1974381</v>
          </cell>
          <cell r="BH99">
            <v>900000</v>
          </cell>
          <cell r="BI99">
            <v>0</v>
          </cell>
          <cell r="BJ99">
            <v>0</v>
          </cell>
          <cell r="BK99">
            <v>0</v>
          </cell>
          <cell r="BL99">
            <v>1051073</v>
          </cell>
          <cell r="BM99" t="b">
            <v>1</v>
          </cell>
          <cell r="BN99">
            <v>23308</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E99">
            <v>0</v>
          </cell>
          <cell r="CF99">
            <v>0</v>
          </cell>
          <cell r="CG99" t="str">
            <v>IANUARIE</v>
          </cell>
          <cell r="CH99" t="str">
            <v>I</v>
          </cell>
          <cell r="CI99">
            <v>0</v>
          </cell>
          <cell r="CJ99" t="b">
            <v>0</v>
          </cell>
          <cell r="CK99">
            <v>0</v>
          </cell>
          <cell r="CL99">
            <v>0</v>
          </cell>
          <cell r="CM99">
            <v>0</v>
          </cell>
          <cell r="CN99">
            <v>11</v>
          </cell>
          <cell r="CO99" t="str">
            <v>N</v>
          </cell>
          <cell r="CP99" t="str">
            <v>N</v>
          </cell>
          <cell r="CQ99" t="b">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t="b">
            <v>0</v>
          </cell>
          <cell r="DN99" t="b">
            <v>0</v>
          </cell>
          <cell r="DO99" t="b">
            <v>0</v>
          </cell>
          <cell r="DP99" t="b">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t="b">
            <v>0</v>
          </cell>
          <cell r="ES99">
            <v>0</v>
          </cell>
          <cell r="ET99">
            <v>0</v>
          </cell>
          <cell r="EU99">
            <v>0</v>
          </cell>
          <cell r="EW99" t="b">
            <v>0</v>
          </cell>
        </row>
        <row r="100">
          <cell r="A100">
            <v>153</v>
          </cell>
          <cell r="B100" t="str">
            <v>2710719020058</v>
          </cell>
          <cell r="C100" t="str">
            <v>vechi</v>
          </cell>
          <cell r="D100" t="str">
            <v>GAL EDITH</v>
          </cell>
          <cell r="E100" t="str">
            <v>GAL</v>
          </cell>
          <cell r="F100" t="str">
            <v>EDITH</v>
          </cell>
          <cell r="G100" t="str">
            <v>referent</v>
          </cell>
          <cell r="H100">
            <v>0</v>
          </cell>
          <cell r="I100">
            <v>2238400</v>
          </cell>
          <cell r="J100">
            <v>2238400</v>
          </cell>
          <cell r="K100">
            <v>0</v>
          </cell>
          <cell r="L100">
            <v>0</v>
          </cell>
          <cell r="M100">
            <v>0</v>
          </cell>
          <cell r="N100">
            <v>0</v>
          </cell>
          <cell r="O100">
            <v>0</v>
          </cell>
          <cell r="P100">
            <v>0</v>
          </cell>
          <cell r="Q100">
            <v>168</v>
          </cell>
          <cell r="R100">
            <v>0</v>
          </cell>
          <cell r="S100">
            <v>0</v>
          </cell>
          <cell r="T100">
            <v>0</v>
          </cell>
          <cell r="U100">
            <v>0</v>
          </cell>
          <cell r="V100">
            <v>0</v>
          </cell>
          <cell r="W100">
            <v>0</v>
          </cell>
          <cell r="X100">
            <v>0</v>
          </cell>
          <cell r="Y100">
            <v>0</v>
          </cell>
          <cell r="Z100">
            <v>10</v>
          </cell>
          <cell r="AA100">
            <v>0</v>
          </cell>
          <cell r="AB100">
            <v>223840</v>
          </cell>
          <cell r="AC100">
            <v>0</v>
          </cell>
          <cell r="AD100">
            <v>0</v>
          </cell>
          <cell r="AE100">
            <v>0</v>
          </cell>
          <cell r="AF100">
            <v>0</v>
          </cell>
          <cell r="AG100">
            <v>0</v>
          </cell>
          <cell r="AH100">
            <v>0</v>
          </cell>
          <cell r="AI100">
            <v>0</v>
          </cell>
          <cell r="AJ100">
            <v>0</v>
          </cell>
          <cell r="AK100">
            <v>2092904</v>
          </cell>
          <cell r="AL100">
            <v>0</v>
          </cell>
          <cell r="AM100">
            <v>0</v>
          </cell>
          <cell r="AN100">
            <v>0</v>
          </cell>
          <cell r="AO100">
            <v>0</v>
          </cell>
          <cell r="AP100">
            <v>0</v>
          </cell>
          <cell r="AQ100">
            <v>0</v>
          </cell>
          <cell r="AR100">
            <v>0</v>
          </cell>
          <cell r="AS100">
            <v>0</v>
          </cell>
          <cell r="AT100">
            <v>123112</v>
          </cell>
          <cell r="AU100">
            <v>22384</v>
          </cell>
          <cell r="AV100">
            <v>2092904</v>
          </cell>
          <cell r="AW100">
            <v>0</v>
          </cell>
          <cell r="AX100">
            <v>0</v>
          </cell>
          <cell r="AY100">
            <v>164850</v>
          </cell>
          <cell r="AZ100">
            <v>1782558</v>
          </cell>
          <cell r="BA100">
            <v>1099000</v>
          </cell>
          <cell r="BB100">
            <v>1.95</v>
          </cell>
          <cell r="BC100">
            <v>1044050</v>
          </cell>
          <cell r="BD100">
            <v>1782558</v>
          </cell>
          <cell r="BE100">
            <v>0</v>
          </cell>
          <cell r="BF100">
            <v>0</v>
          </cell>
          <cell r="BG100">
            <v>1947408</v>
          </cell>
          <cell r="BH100">
            <v>1000000</v>
          </cell>
          <cell r="BI100">
            <v>0</v>
          </cell>
          <cell r="BJ100">
            <v>0</v>
          </cell>
          <cell r="BK100">
            <v>0</v>
          </cell>
          <cell r="BL100">
            <v>947408</v>
          </cell>
          <cell r="BM100" t="b">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E100">
            <v>0</v>
          </cell>
          <cell r="CF100">
            <v>0</v>
          </cell>
          <cell r="CG100" t="str">
            <v>IANUARIE</v>
          </cell>
          <cell r="CH100" t="str">
            <v>III</v>
          </cell>
          <cell r="CI100">
            <v>0</v>
          </cell>
          <cell r="CJ100" t="b">
            <v>0</v>
          </cell>
          <cell r="CK100">
            <v>0</v>
          </cell>
          <cell r="CL100">
            <v>0</v>
          </cell>
          <cell r="CM100">
            <v>0</v>
          </cell>
          <cell r="CN100">
            <v>11</v>
          </cell>
          <cell r="CO100" t="str">
            <v>N</v>
          </cell>
          <cell r="CP100" t="str">
            <v>N</v>
          </cell>
          <cell r="CQ100" t="b">
            <v>0</v>
          </cell>
          <cell r="CR100">
            <v>85</v>
          </cell>
          <cell r="CS100">
            <v>0</v>
          </cell>
          <cell r="CT100">
            <v>168</v>
          </cell>
          <cell r="CU100">
            <v>0</v>
          </cell>
          <cell r="CV100">
            <v>168</v>
          </cell>
          <cell r="CW100">
            <v>0</v>
          </cell>
          <cell r="CX100">
            <v>0</v>
          </cell>
          <cell r="CY100">
            <v>2092904</v>
          </cell>
          <cell r="CZ100">
            <v>168</v>
          </cell>
          <cell r="DA100">
            <v>0</v>
          </cell>
          <cell r="DB100">
            <v>168</v>
          </cell>
          <cell r="DC100">
            <v>0</v>
          </cell>
          <cell r="DD100">
            <v>2092904</v>
          </cell>
          <cell r="DE100">
            <v>2092904</v>
          </cell>
          <cell r="DF100">
            <v>0</v>
          </cell>
          <cell r="DG100">
            <v>0</v>
          </cell>
          <cell r="DH100">
            <v>0</v>
          </cell>
          <cell r="DI100">
            <v>0</v>
          </cell>
          <cell r="DJ100">
            <v>0</v>
          </cell>
          <cell r="DK100">
            <v>0</v>
          </cell>
          <cell r="DL100">
            <v>0</v>
          </cell>
          <cell r="DM100" t="b">
            <v>0</v>
          </cell>
          <cell r="DN100" t="b">
            <v>1</v>
          </cell>
          <cell r="DO100" t="b">
            <v>0</v>
          </cell>
          <cell r="DP100" t="b">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t="b">
            <v>0</v>
          </cell>
          <cell r="ES100">
            <v>0</v>
          </cell>
          <cell r="ET100">
            <v>0</v>
          </cell>
          <cell r="EU100">
            <v>0</v>
          </cell>
          <cell r="EW100" t="b">
            <v>0</v>
          </cell>
        </row>
        <row r="101">
          <cell r="A101">
            <v>151</v>
          </cell>
          <cell r="B101" t="str">
            <v>2531220020020</v>
          </cell>
          <cell r="C101" t="str">
            <v>vechi</v>
          </cell>
          <cell r="D101" t="str">
            <v>CIORBA DORINA</v>
          </cell>
          <cell r="E101" t="str">
            <v>CIORBA</v>
          </cell>
          <cell r="F101" t="str">
            <v>DORINA</v>
          </cell>
          <cell r="G101" t="str">
            <v>referent</v>
          </cell>
          <cell r="H101">
            <v>0</v>
          </cell>
          <cell r="I101">
            <v>2377000</v>
          </cell>
          <cell r="J101">
            <v>2377000</v>
          </cell>
          <cell r="K101">
            <v>2377000</v>
          </cell>
          <cell r="L101">
            <v>0</v>
          </cell>
          <cell r="M101">
            <v>0</v>
          </cell>
          <cell r="N101">
            <v>0</v>
          </cell>
          <cell r="O101">
            <v>0</v>
          </cell>
          <cell r="P101">
            <v>0</v>
          </cell>
          <cell r="Q101">
            <v>168</v>
          </cell>
          <cell r="R101">
            <v>168</v>
          </cell>
          <cell r="S101">
            <v>0</v>
          </cell>
          <cell r="T101">
            <v>0</v>
          </cell>
          <cell r="U101">
            <v>0</v>
          </cell>
          <cell r="V101">
            <v>0</v>
          </cell>
          <cell r="W101">
            <v>0</v>
          </cell>
          <cell r="X101">
            <v>0</v>
          </cell>
          <cell r="Y101">
            <v>0</v>
          </cell>
          <cell r="Z101">
            <v>25</v>
          </cell>
          <cell r="AA101">
            <v>594250</v>
          </cell>
          <cell r="AB101">
            <v>594250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148562</v>
          </cell>
          <cell r="AU101">
            <v>23770</v>
          </cell>
          <cell r="AV101">
            <v>2971250</v>
          </cell>
          <cell r="AW101">
            <v>207988</v>
          </cell>
          <cell r="AX101">
            <v>0</v>
          </cell>
          <cell r="AY101">
            <v>164850</v>
          </cell>
          <cell r="AZ101">
            <v>2426080</v>
          </cell>
          <cell r="BA101">
            <v>1099000</v>
          </cell>
          <cell r="BB101">
            <v>1</v>
          </cell>
          <cell r="BC101">
            <v>0</v>
          </cell>
          <cell r="BD101">
            <v>1099000</v>
          </cell>
          <cell r="BE101">
            <v>1327080</v>
          </cell>
          <cell r="BF101">
            <v>242278</v>
          </cell>
          <cell r="BG101">
            <v>2348652</v>
          </cell>
          <cell r="BH101">
            <v>1100000</v>
          </cell>
          <cell r="BI101">
            <v>0</v>
          </cell>
          <cell r="BJ101">
            <v>0</v>
          </cell>
          <cell r="BK101">
            <v>0</v>
          </cell>
          <cell r="BL101">
            <v>1224882</v>
          </cell>
          <cell r="BM101" t="b">
            <v>1</v>
          </cell>
          <cell r="BN101">
            <v>23770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E101">
            <v>0</v>
          </cell>
          <cell r="CF101">
            <v>0</v>
          </cell>
          <cell r="CG101" t="str">
            <v>IANUARIE</v>
          </cell>
          <cell r="CH101" t="str">
            <v>I</v>
          </cell>
          <cell r="CI101">
            <v>0</v>
          </cell>
          <cell r="CJ101" t="b">
            <v>0</v>
          </cell>
          <cell r="CK101">
            <v>0</v>
          </cell>
          <cell r="CL101">
            <v>0</v>
          </cell>
          <cell r="CM101">
            <v>0</v>
          </cell>
          <cell r="CN101">
            <v>11</v>
          </cell>
          <cell r="CO101" t="str">
            <v>N</v>
          </cell>
          <cell r="CP101" t="str">
            <v>N</v>
          </cell>
          <cell r="CQ101" t="b">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t="b">
            <v>0</v>
          </cell>
          <cell r="DN101" t="b">
            <v>0</v>
          </cell>
          <cell r="DO101" t="b">
            <v>0</v>
          </cell>
          <cell r="DP101" t="b">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t="b">
            <v>0</v>
          </cell>
          <cell r="ES101">
            <v>0</v>
          </cell>
          <cell r="ET101">
            <v>0</v>
          </cell>
          <cell r="EU101">
            <v>0</v>
          </cell>
          <cell r="EW101" t="b">
            <v>0</v>
          </cell>
        </row>
        <row r="102">
          <cell r="A102">
            <v>154</v>
          </cell>
          <cell r="B102" t="str">
            <v>2650519020030</v>
          </cell>
          <cell r="C102" t="str">
            <v>vechi</v>
          </cell>
          <cell r="D102" t="str">
            <v>JARGER ANNAMARIA-ROZALIA</v>
          </cell>
          <cell r="E102" t="str">
            <v>JARGER</v>
          </cell>
          <cell r="F102" t="str">
            <v>ANNAMARIA-ROZALIA</v>
          </cell>
          <cell r="G102" t="str">
            <v>referent</v>
          </cell>
          <cell r="H102">
            <v>0</v>
          </cell>
          <cell r="I102">
            <v>2146000</v>
          </cell>
          <cell r="J102">
            <v>2146000</v>
          </cell>
          <cell r="K102">
            <v>2146000</v>
          </cell>
          <cell r="L102">
            <v>0</v>
          </cell>
          <cell r="M102">
            <v>0</v>
          </cell>
          <cell r="N102">
            <v>0</v>
          </cell>
          <cell r="O102">
            <v>0</v>
          </cell>
          <cell r="P102">
            <v>0</v>
          </cell>
          <cell r="Q102">
            <v>168</v>
          </cell>
          <cell r="R102">
            <v>168</v>
          </cell>
          <cell r="S102">
            <v>0</v>
          </cell>
          <cell r="T102">
            <v>0</v>
          </cell>
          <cell r="U102">
            <v>0</v>
          </cell>
          <cell r="V102">
            <v>0</v>
          </cell>
          <cell r="W102">
            <v>0</v>
          </cell>
          <cell r="X102">
            <v>0</v>
          </cell>
          <cell r="Y102">
            <v>0</v>
          </cell>
          <cell r="Z102">
            <v>10</v>
          </cell>
          <cell r="AA102">
            <v>214600</v>
          </cell>
          <cell r="AB102">
            <v>214600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118030</v>
          </cell>
          <cell r="AU102">
            <v>21460</v>
          </cell>
          <cell r="AV102">
            <v>2360600</v>
          </cell>
          <cell r="AW102">
            <v>165242</v>
          </cell>
          <cell r="AX102">
            <v>0</v>
          </cell>
          <cell r="AY102">
            <v>164850</v>
          </cell>
          <cell r="AZ102">
            <v>1891018</v>
          </cell>
          <cell r="BA102">
            <v>1099000</v>
          </cell>
          <cell r="BB102">
            <v>1.35</v>
          </cell>
          <cell r="BC102">
            <v>384650</v>
          </cell>
          <cell r="BD102">
            <v>1483650</v>
          </cell>
          <cell r="BE102">
            <v>407368</v>
          </cell>
          <cell r="BF102">
            <v>73326</v>
          </cell>
          <cell r="BG102">
            <v>1982542</v>
          </cell>
          <cell r="BH102">
            <v>900000</v>
          </cell>
          <cell r="BI102">
            <v>0</v>
          </cell>
          <cell r="BJ102">
            <v>0</v>
          </cell>
          <cell r="BK102">
            <v>0</v>
          </cell>
          <cell r="BL102">
            <v>1061082</v>
          </cell>
          <cell r="BM102" t="b">
            <v>1</v>
          </cell>
          <cell r="BN102">
            <v>21460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E102">
            <v>0</v>
          </cell>
          <cell r="CF102">
            <v>0</v>
          </cell>
          <cell r="CG102" t="str">
            <v>IANUARIE</v>
          </cell>
          <cell r="CH102" t="str">
            <v>I</v>
          </cell>
          <cell r="CI102">
            <v>0</v>
          </cell>
          <cell r="CJ102" t="b">
            <v>0</v>
          </cell>
          <cell r="CK102">
            <v>0</v>
          </cell>
          <cell r="CL102">
            <v>0</v>
          </cell>
          <cell r="CM102">
            <v>0</v>
          </cell>
          <cell r="CN102">
            <v>11</v>
          </cell>
          <cell r="CO102" t="str">
            <v>N</v>
          </cell>
          <cell r="CP102" t="str">
            <v>N</v>
          </cell>
          <cell r="CQ102" t="b">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t="b">
            <v>0</v>
          </cell>
          <cell r="DN102" t="b">
            <v>0</v>
          </cell>
          <cell r="DO102" t="b">
            <v>0</v>
          </cell>
          <cell r="DP102" t="b">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t="b">
            <v>0</v>
          </cell>
          <cell r="ES102">
            <v>0</v>
          </cell>
          <cell r="ET102">
            <v>0</v>
          </cell>
          <cell r="EU102">
            <v>0</v>
          </cell>
          <cell r="EW102" t="b">
            <v>0</v>
          </cell>
        </row>
        <row r="103">
          <cell r="A103">
            <v>145</v>
          </cell>
          <cell r="B103" t="str">
            <v>2751015020012</v>
          </cell>
          <cell r="C103" t="str">
            <v>vechi</v>
          </cell>
          <cell r="D103" t="str">
            <v>BOROS ANIKO</v>
          </cell>
          <cell r="E103" t="str">
            <v>BOROS</v>
          </cell>
          <cell r="F103" t="str">
            <v>ANIKO</v>
          </cell>
          <cell r="G103" t="str">
            <v>inspector</v>
          </cell>
          <cell r="H103">
            <v>0</v>
          </cell>
          <cell r="I103">
            <v>2330800</v>
          </cell>
          <cell r="J103">
            <v>2330800</v>
          </cell>
          <cell r="K103">
            <v>2330800</v>
          </cell>
          <cell r="L103">
            <v>0</v>
          </cell>
          <cell r="M103">
            <v>0</v>
          </cell>
          <cell r="N103">
            <v>0</v>
          </cell>
          <cell r="O103">
            <v>0</v>
          </cell>
          <cell r="P103">
            <v>0</v>
          </cell>
          <cell r="Q103">
            <v>168</v>
          </cell>
          <cell r="R103">
            <v>168</v>
          </cell>
          <cell r="S103">
            <v>0</v>
          </cell>
          <cell r="T103">
            <v>0</v>
          </cell>
          <cell r="U103">
            <v>0</v>
          </cell>
          <cell r="V103">
            <v>0</v>
          </cell>
          <cell r="W103">
            <v>0</v>
          </cell>
          <cell r="X103">
            <v>0</v>
          </cell>
          <cell r="Y103">
            <v>0</v>
          </cell>
          <cell r="Z103">
            <v>5</v>
          </cell>
          <cell r="AA103">
            <v>116540</v>
          </cell>
          <cell r="AB103">
            <v>116540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122367</v>
          </cell>
          <cell r="AU103">
            <v>23308</v>
          </cell>
          <cell r="AV103">
            <v>2447340</v>
          </cell>
          <cell r="AW103">
            <v>171314</v>
          </cell>
          <cell r="AX103">
            <v>0</v>
          </cell>
          <cell r="AY103">
            <v>164850</v>
          </cell>
          <cell r="AZ103">
            <v>1965501</v>
          </cell>
          <cell r="BA103">
            <v>1099000</v>
          </cell>
          <cell r="BB103">
            <v>1</v>
          </cell>
          <cell r="BC103">
            <v>0</v>
          </cell>
          <cell r="BD103">
            <v>1099000</v>
          </cell>
          <cell r="BE103">
            <v>866501</v>
          </cell>
          <cell r="BF103">
            <v>155970</v>
          </cell>
          <cell r="BG103">
            <v>1974381</v>
          </cell>
          <cell r="BH103">
            <v>900000</v>
          </cell>
          <cell r="BI103">
            <v>0</v>
          </cell>
          <cell r="BJ103">
            <v>0</v>
          </cell>
          <cell r="BK103">
            <v>0</v>
          </cell>
          <cell r="BL103">
            <v>1051073</v>
          </cell>
          <cell r="BM103" t="b">
            <v>1</v>
          </cell>
          <cell r="BN103">
            <v>23308</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E103">
            <v>0</v>
          </cell>
          <cell r="CF103">
            <v>0</v>
          </cell>
          <cell r="CG103" t="str">
            <v>IANUARIE</v>
          </cell>
          <cell r="CH103" t="str">
            <v>I</v>
          </cell>
          <cell r="CI103">
            <v>0</v>
          </cell>
          <cell r="CJ103" t="b">
            <v>0</v>
          </cell>
          <cell r="CK103">
            <v>0</v>
          </cell>
          <cell r="CL103">
            <v>0</v>
          </cell>
          <cell r="CM103">
            <v>0</v>
          </cell>
          <cell r="CN103">
            <v>11</v>
          </cell>
          <cell r="CO103" t="str">
            <v>N</v>
          </cell>
          <cell r="CP103" t="str">
            <v>N</v>
          </cell>
          <cell r="CQ103" t="b">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t="b">
            <v>0</v>
          </cell>
          <cell r="DN103" t="b">
            <v>0</v>
          </cell>
          <cell r="DO103" t="b">
            <v>0</v>
          </cell>
          <cell r="DP103" t="b">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t="b">
            <v>0</v>
          </cell>
          <cell r="ES103">
            <v>0</v>
          </cell>
          <cell r="ET103">
            <v>0</v>
          </cell>
          <cell r="EU103">
            <v>0</v>
          </cell>
          <cell r="EW103" t="b">
            <v>0</v>
          </cell>
        </row>
        <row r="104">
          <cell r="A104">
            <v>167</v>
          </cell>
          <cell r="B104" t="str">
            <v>2530521020074</v>
          </cell>
          <cell r="C104" t="str">
            <v>vechi</v>
          </cell>
          <cell r="D104" t="str">
            <v>ZAHA ELENA</v>
          </cell>
          <cell r="E104" t="str">
            <v>ZAHA</v>
          </cell>
          <cell r="F104" t="str">
            <v>ELENA</v>
          </cell>
          <cell r="G104" t="str">
            <v>ingrijitoare</v>
          </cell>
          <cell r="H104">
            <v>0</v>
          </cell>
          <cell r="I104">
            <v>1316000</v>
          </cell>
          <cell r="J104">
            <v>1316000</v>
          </cell>
          <cell r="K104">
            <v>1316000</v>
          </cell>
          <cell r="L104">
            <v>0</v>
          </cell>
          <cell r="M104">
            <v>0</v>
          </cell>
          <cell r="N104">
            <v>0</v>
          </cell>
          <cell r="O104">
            <v>0</v>
          </cell>
          <cell r="P104">
            <v>0</v>
          </cell>
          <cell r="Q104">
            <v>168</v>
          </cell>
          <cell r="R104">
            <v>168</v>
          </cell>
          <cell r="S104">
            <v>0</v>
          </cell>
          <cell r="T104">
            <v>0</v>
          </cell>
          <cell r="U104">
            <v>0</v>
          </cell>
          <cell r="V104">
            <v>0</v>
          </cell>
          <cell r="W104">
            <v>0</v>
          </cell>
          <cell r="X104">
            <v>0</v>
          </cell>
          <cell r="Y104">
            <v>0</v>
          </cell>
          <cell r="Z104">
            <v>25</v>
          </cell>
          <cell r="AA104">
            <v>329000</v>
          </cell>
          <cell r="AB104">
            <v>329000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82250</v>
          </cell>
          <cell r="AU104">
            <v>13160</v>
          </cell>
          <cell r="AV104">
            <v>1645000</v>
          </cell>
          <cell r="AW104">
            <v>115150</v>
          </cell>
          <cell r="AX104">
            <v>0</v>
          </cell>
          <cell r="AY104">
            <v>164850</v>
          </cell>
          <cell r="AZ104">
            <v>1269590</v>
          </cell>
          <cell r="BA104">
            <v>1099000</v>
          </cell>
          <cell r="BB104">
            <v>1</v>
          </cell>
          <cell r="BC104">
            <v>0</v>
          </cell>
          <cell r="BD104">
            <v>1099000</v>
          </cell>
          <cell r="BE104">
            <v>170590</v>
          </cell>
          <cell r="BF104">
            <v>30706</v>
          </cell>
          <cell r="BG104">
            <v>1403734</v>
          </cell>
          <cell r="BH104">
            <v>400000</v>
          </cell>
          <cell r="BI104">
            <v>0</v>
          </cell>
          <cell r="BJ104">
            <v>500000</v>
          </cell>
          <cell r="BK104">
            <v>0</v>
          </cell>
          <cell r="BL104">
            <v>490574</v>
          </cell>
          <cell r="BM104" t="b">
            <v>1</v>
          </cell>
          <cell r="BN104">
            <v>13160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E104">
            <v>0</v>
          </cell>
          <cell r="CF104">
            <v>0</v>
          </cell>
          <cell r="CG104" t="str">
            <v>IANUARIE</v>
          </cell>
          <cell r="CH104" t="str">
            <v>II</v>
          </cell>
          <cell r="CI104">
            <v>0</v>
          </cell>
          <cell r="CJ104" t="b">
            <v>0</v>
          </cell>
          <cell r="CK104">
            <v>0</v>
          </cell>
          <cell r="CL104">
            <v>0</v>
          </cell>
          <cell r="CM104">
            <v>0</v>
          </cell>
          <cell r="CN104">
            <v>11</v>
          </cell>
          <cell r="CO104" t="str">
            <v>N</v>
          </cell>
          <cell r="CP104" t="str">
            <v>N</v>
          </cell>
          <cell r="CQ104" t="b">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t="b">
            <v>0</v>
          </cell>
          <cell r="DN104" t="b">
            <v>0</v>
          </cell>
          <cell r="DO104" t="b">
            <v>0</v>
          </cell>
          <cell r="DP104" t="b">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t="b">
            <v>0</v>
          </cell>
          <cell r="ES104">
            <v>0</v>
          </cell>
          <cell r="ET104">
            <v>0</v>
          </cell>
          <cell r="EU104">
            <v>0</v>
          </cell>
          <cell r="EW104" t="b">
            <v>0</v>
          </cell>
        </row>
        <row r="105">
          <cell r="A105">
            <v>155</v>
          </cell>
          <cell r="B105" t="str">
            <v>1750531020034</v>
          </cell>
          <cell r="C105" t="str">
            <v>vechi</v>
          </cell>
          <cell r="D105" t="str">
            <v>LASLAU FLORIN-CIPRIAN</v>
          </cell>
          <cell r="E105" t="str">
            <v>LASLAU</v>
          </cell>
          <cell r="F105" t="str">
            <v>FLORIN-CIPRIAN</v>
          </cell>
          <cell r="G105" t="str">
            <v>referent</v>
          </cell>
          <cell r="H105">
            <v>0</v>
          </cell>
          <cell r="I105">
            <v>2238400</v>
          </cell>
          <cell r="J105">
            <v>2238400</v>
          </cell>
          <cell r="K105">
            <v>2238400</v>
          </cell>
          <cell r="L105">
            <v>0</v>
          </cell>
          <cell r="M105">
            <v>0</v>
          </cell>
          <cell r="N105">
            <v>0</v>
          </cell>
          <cell r="O105">
            <v>0</v>
          </cell>
          <cell r="P105">
            <v>0</v>
          </cell>
          <cell r="Q105">
            <v>168</v>
          </cell>
          <cell r="R105">
            <v>168</v>
          </cell>
          <cell r="S105">
            <v>0</v>
          </cell>
          <cell r="T105">
            <v>0</v>
          </cell>
          <cell r="U105">
            <v>0</v>
          </cell>
          <cell r="V105">
            <v>0</v>
          </cell>
          <cell r="W105">
            <v>0</v>
          </cell>
          <cell r="X105">
            <v>0</v>
          </cell>
          <cell r="Y105">
            <v>0</v>
          </cell>
          <cell r="Z105">
            <v>10</v>
          </cell>
          <cell r="AA105">
            <v>223840</v>
          </cell>
          <cell r="AB105">
            <v>223840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123112</v>
          </cell>
          <cell r="AU105">
            <v>22384</v>
          </cell>
          <cell r="AV105">
            <v>2462240</v>
          </cell>
          <cell r="AW105">
            <v>172357</v>
          </cell>
          <cell r="AX105">
            <v>0</v>
          </cell>
          <cell r="AY105">
            <v>164850</v>
          </cell>
          <cell r="AZ105">
            <v>1979537</v>
          </cell>
          <cell r="BA105">
            <v>1099000</v>
          </cell>
          <cell r="BB105">
            <v>1</v>
          </cell>
          <cell r="BC105">
            <v>0</v>
          </cell>
          <cell r="BD105">
            <v>1099000</v>
          </cell>
          <cell r="BE105">
            <v>880537</v>
          </cell>
          <cell r="BF105">
            <v>158497</v>
          </cell>
          <cell r="BG105">
            <v>1985890</v>
          </cell>
          <cell r="BH105">
            <v>800000</v>
          </cell>
          <cell r="BI105">
            <v>0</v>
          </cell>
          <cell r="BJ105">
            <v>242165</v>
          </cell>
          <cell r="BK105">
            <v>0</v>
          </cell>
          <cell r="BL105">
            <v>921341</v>
          </cell>
          <cell r="BM105" t="b">
            <v>1</v>
          </cell>
          <cell r="BN105">
            <v>22384</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E105">
            <v>0</v>
          </cell>
          <cell r="CF105">
            <v>0</v>
          </cell>
          <cell r="CG105" t="str">
            <v>IANUARIE</v>
          </cell>
          <cell r="CH105" t="str">
            <v>I</v>
          </cell>
          <cell r="CI105">
            <v>0</v>
          </cell>
          <cell r="CJ105" t="b">
            <v>0</v>
          </cell>
          <cell r="CK105">
            <v>0</v>
          </cell>
          <cell r="CL105">
            <v>0</v>
          </cell>
          <cell r="CM105">
            <v>0</v>
          </cell>
          <cell r="CN105">
            <v>11</v>
          </cell>
          <cell r="CO105" t="str">
            <v>N</v>
          </cell>
          <cell r="CP105" t="str">
            <v>N</v>
          </cell>
          <cell r="CQ105" t="b">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t="b">
            <v>0</v>
          </cell>
          <cell r="DN105" t="b">
            <v>0</v>
          </cell>
          <cell r="DO105" t="b">
            <v>0</v>
          </cell>
          <cell r="DP105" t="b">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t="b">
            <v>0</v>
          </cell>
          <cell r="ES105">
            <v>0</v>
          </cell>
          <cell r="ET105">
            <v>0</v>
          </cell>
          <cell r="EU105">
            <v>0</v>
          </cell>
          <cell r="EW105" t="b">
            <v>0</v>
          </cell>
        </row>
        <row r="106">
          <cell r="A106">
            <v>159</v>
          </cell>
          <cell r="B106" t="str">
            <v>2570209020042</v>
          </cell>
          <cell r="C106" t="str">
            <v>vechi</v>
          </cell>
          <cell r="D106" t="str">
            <v>TAMAS SIMZIANA</v>
          </cell>
          <cell r="E106" t="str">
            <v>TAMAS</v>
          </cell>
          <cell r="F106" t="str">
            <v>SIMZIANA</v>
          </cell>
          <cell r="G106" t="str">
            <v>referent</v>
          </cell>
          <cell r="H106">
            <v>0</v>
          </cell>
          <cell r="I106">
            <v>2284600</v>
          </cell>
          <cell r="J106">
            <v>2284600</v>
          </cell>
          <cell r="K106">
            <v>2284600</v>
          </cell>
          <cell r="L106">
            <v>0</v>
          </cell>
          <cell r="M106">
            <v>0</v>
          </cell>
          <cell r="N106">
            <v>0</v>
          </cell>
          <cell r="O106">
            <v>0</v>
          </cell>
          <cell r="P106">
            <v>0</v>
          </cell>
          <cell r="Q106">
            <v>168</v>
          </cell>
          <cell r="R106">
            <v>168</v>
          </cell>
          <cell r="S106">
            <v>0</v>
          </cell>
          <cell r="T106">
            <v>0</v>
          </cell>
          <cell r="U106">
            <v>0</v>
          </cell>
          <cell r="V106">
            <v>0</v>
          </cell>
          <cell r="W106">
            <v>0</v>
          </cell>
          <cell r="X106">
            <v>0</v>
          </cell>
          <cell r="Y106">
            <v>0</v>
          </cell>
          <cell r="Z106">
            <v>25</v>
          </cell>
          <cell r="AA106">
            <v>571150</v>
          </cell>
          <cell r="AB106">
            <v>571150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142788</v>
          </cell>
          <cell r="AU106">
            <v>22846</v>
          </cell>
          <cell r="AV106">
            <v>2855750</v>
          </cell>
          <cell r="AW106">
            <v>199902</v>
          </cell>
          <cell r="AX106">
            <v>0</v>
          </cell>
          <cell r="AY106">
            <v>164850</v>
          </cell>
          <cell r="AZ106">
            <v>2325364</v>
          </cell>
          <cell r="BA106">
            <v>1099000</v>
          </cell>
          <cell r="BB106">
            <v>1.35</v>
          </cell>
          <cell r="BC106">
            <v>384650</v>
          </cell>
          <cell r="BD106">
            <v>1483650</v>
          </cell>
          <cell r="BE106">
            <v>841714</v>
          </cell>
          <cell r="BF106">
            <v>151509</v>
          </cell>
          <cell r="BG106">
            <v>2338705</v>
          </cell>
          <cell r="BH106">
            <v>800000</v>
          </cell>
          <cell r="BI106">
            <v>0</v>
          </cell>
          <cell r="BJ106">
            <v>700000</v>
          </cell>
          <cell r="BK106">
            <v>0</v>
          </cell>
          <cell r="BL106">
            <v>815859</v>
          </cell>
          <cell r="BM106" t="b">
            <v>1</v>
          </cell>
          <cell r="BN106">
            <v>22846</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E106">
            <v>0</v>
          </cell>
          <cell r="CF106">
            <v>0</v>
          </cell>
          <cell r="CG106" t="str">
            <v>IANUARIE</v>
          </cell>
          <cell r="CH106" t="str">
            <v>I</v>
          </cell>
          <cell r="CI106">
            <v>0</v>
          </cell>
          <cell r="CJ106" t="b">
            <v>0</v>
          </cell>
          <cell r="CK106">
            <v>0</v>
          </cell>
          <cell r="CL106">
            <v>0</v>
          </cell>
          <cell r="CM106">
            <v>0</v>
          </cell>
          <cell r="CN106">
            <v>11</v>
          </cell>
          <cell r="CO106" t="str">
            <v>N</v>
          </cell>
          <cell r="CP106" t="str">
            <v>N</v>
          </cell>
          <cell r="CQ106" t="b">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t="b">
            <v>0</v>
          </cell>
          <cell r="DN106" t="b">
            <v>0</v>
          </cell>
          <cell r="DO106" t="b">
            <v>0</v>
          </cell>
          <cell r="DP106" t="b">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t="b">
            <v>0</v>
          </cell>
          <cell r="ES106">
            <v>0</v>
          </cell>
          <cell r="ET106">
            <v>0</v>
          </cell>
          <cell r="EU106">
            <v>0</v>
          </cell>
          <cell r="EW106" t="b">
            <v>0</v>
          </cell>
        </row>
        <row r="107">
          <cell r="A107">
            <v>168</v>
          </cell>
          <cell r="B107" t="str">
            <v>2530306020029</v>
          </cell>
          <cell r="C107" t="str">
            <v>vechi</v>
          </cell>
          <cell r="D107" t="str">
            <v>BALACIU FLORICA</v>
          </cell>
          <cell r="E107" t="str">
            <v>BALACIU</v>
          </cell>
          <cell r="F107" t="str">
            <v>FLORICA</v>
          </cell>
          <cell r="G107" t="str">
            <v>muncitor califi</v>
          </cell>
          <cell r="H107">
            <v>0</v>
          </cell>
          <cell r="I107">
            <v>2139967</v>
          </cell>
          <cell r="J107">
            <v>2139967</v>
          </cell>
          <cell r="K107">
            <v>2139967</v>
          </cell>
          <cell r="L107">
            <v>0</v>
          </cell>
          <cell r="M107">
            <v>0</v>
          </cell>
          <cell r="N107">
            <v>0</v>
          </cell>
          <cell r="O107">
            <v>0</v>
          </cell>
          <cell r="P107">
            <v>0</v>
          </cell>
          <cell r="Q107">
            <v>168</v>
          </cell>
          <cell r="R107">
            <v>168</v>
          </cell>
          <cell r="S107">
            <v>0</v>
          </cell>
          <cell r="T107">
            <v>0</v>
          </cell>
          <cell r="U107">
            <v>0</v>
          </cell>
          <cell r="V107">
            <v>0</v>
          </cell>
          <cell r="W107">
            <v>0</v>
          </cell>
          <cell r="X107">
            <v>0</v>
          </cell>
          <cell r="Y107">
            <v>0</v>
          </cell>
          <cell r="Z107">
            <v>25</v>
          </cell>
          <cell r="AA107">
            <v>534992</v>
          </cell>
          <cell r="AB107">
            <v>534992</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133748</v>
          </cell>
          <cell r="AU107">
            <v>21400</v>
          </cell>
          <cell r="AV107">
            <v>2674959</v>
          </cell>
          <cell r="AW107">
            <v>187247</v>
          </cell>
          <cell r="AX107">
            <v>0</v>
          </cell>
          <cell r="AY107">
            <v>164850</v>
          </cell>
          <cell r="AZ107">
            <v>2167714</v>
          </cell>
          <cell r="BA107">
            <v>1099000</v>
          </cell>
          <cell r="BB107">
            <v>1</v>
          </cell>
          <cell r="BC107">
            <v>0</v>
          </cell>
          <cell r="BD107">
            <v>1099000</v>
          </cell>
          <cell r="BE107">
            <v>1068714</v>
          </cell>
          <cell r="BF107">
            <v>192369</v>
          </cell>
          <cell r="BG107">
            <v>2140195</v>
          </cell>
          <cell r="BH107">
            <v>1000000</v>
          </cell>
          <cell r="BI107">
            <v>0</v>
          </cell>
          <cell r="BJ107">
            <v>0</v>
          </cell>
          <cell r="BK107">
            <v>0</v>
          </cell>
          <cell r="BL107">
            <v>1118795</v>
          </cell>
          <cell r="BM107" t="b">
            <v>1</v>
          </cell>
          <cell r="BN107">
            <v>21400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E107">
            <v>0</v>
          </cell>
          <cell r="CF107">
            <v>0</v>
          </cell>
          <cell r="CG107" t="str">
            <v>IANUARIE</v>
          </cell>
          <cell r="CI107">
            <v>0</v>
          </cell>
          <cell r="CJ107" t="b">
            <v>0</v>
          </cell>
          <cell r="CK107">
            <v>0</v>
          </cell>
          <cell r="CL107">
            <v>0</v>
          </cell>
          <cell r="CM107">
            <v>0</v>
          </cell>
          <cell r="CN107">
            <v>11</v>
          </cell>
          <cell r="CO107" t="str">
            <v>N</v>
          </cell>
          <cell r="CP107" t="str">
            <v>N</v>
          </cell>
          <cell r="CQ107" t="b">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t="b">
            <v>0</v>
          </cell>
          <cell r="DN107" t="b">
            <v>0</v>
          </cell>
          <cell r="DO107" t="b">
            <v>0</v>
          </cell>
          <cell r="DP107" t="b">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t="b">
            <v>0</v>
          </cell>
          <cell r="ES107">
            <v>0</v>
          </cell>
          <cell r="ET107">
            <v>0</v>
          </cell>
          <cell r="EU107">
            <v>0</v>
          </cell>
          <cell r="EW107" t="b">
            <v>0</v>
          </cell>
        </row>
        <row r="108">
          <cell r="A108">
            <v>163</v>
          </cell>
          <cell r="B108" t="str">
            <v>2540717020021</v>
          </cell>
          <cell r="C108" t="str">
            <v>vechi</v>
          </cell>
          <cell r="D108" t="str">
            <v>BRAN MARTA-MIRONITA</v>
          </cell>
          <cell r="E108" t="str">
            <v>BRAN</v>
          </cell>
          <cell r="F108" t="str">
            <v>MARTA-MIRONITA</v>
          </cell>
          <cell r="G108" t="str">
            <v>ingrijitoare</v>
          </cell>
          <cell r="H108">
            <v>0</v>
          </cell>
          <cell r="I108">
            <v>1412000</v>
          </cell>
          <cell r="J108">
            <v>1412000</v>
          </cell>
          <cell r="K108">
            <v>1412000</v>
          </cell>
          <cell r="L108">
            <v>0</v>
          </cell>
          <cell r="M108">
            <v>0</v>
          </cell>
          <cell r="N108">
            <v>0</v>
          </cell>
          <cell r="O108">
            <v>0</v>
          </cell>
          <cell r="P108">
            <v>0</v>
          </cell>
          <cell r="Q108">
            <v>168</v>
          </cell>
          <cell r="R108">
            <v>168</v>
          </cell>
          <cell r="S108">
            <v>0</v>
          </cell>
          <cell r="T108">
            <v>0</v>
          </cell>
          <cell r="U108">
            <v>0</v>
          </cell>
          <cell r="V108">
            <v>0</v>
          </cell>
          <cell r="W108">
            <v>0</v>
          </cell>
          <cell r="X108">
            <v>0</v>
          </cell>
          <cell r="Y108">
            <v>0</v>
          </cell>
          <cell r="Z108">
            <v>25</v>
          </cell>
          <cell r="AA108">
            <v>353000</v>
          </cell>
          <cell r="AB108">
            <v>353000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88250</v>
          </cell>
          <cell r="AU108">
            <v>14120</v>
          </cell>
          <cell r="AV108">
            <v>1765000</v>
          </cell>
          <cell r="AW108">
            <v>123550</v>
          </cell>
          <cell r="AX108">
            <v>0</v>
          </cell>
          <cell r="AY108">
            <v>164850</v>
          </cell>
          <cell r="AZ108">
            <v>1374230</v>
          </cell>
          <cell r="BA108">
            <v>1099000</v>
          </cell>
          <cell r="BB108">
            <v>1</v>
          </cell>
          <cell r="BC108">
            <v>0</v>
          </cell>
          <cell r="BD108">
            <v>1099000</v>
          </cell>
          <cell r="BE108">
            <v>275230</v>
          </cell>
          <cell r="BF108">
            <v>49541</v>
          </cell>
          <cell r="BG108">
            <v>1489539</v>
          </cell>
          <cell r="BH108">
            <v>700000</v>
          </cell>
          <cell r="BI108">
            <v>0</v>
          </cell>
          <cell r="BJ108">
            <v>0</v>
          </cell>
          <cell r="BK108">
            <v>0</v>
          </cell>
          <cell r="BL108">
            <v>775419</v>
          </cell>
          <cell r="BM108" t="b">
            <v>1</v>
          </cell>
          <cell r="BN108">
            <v>14120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E108">
            <v>0</v>
          </cell>
          <cell r="CF108">
            <v>0</v>
          </cell>
          <cell r="CG108" t="str">
            <v>IANUARIE</v>
          </cell>
          <cell r="CH108" t="str">
            <v>II</v>
          </cell>
          <cell r="CI108">
            <v>0</v>
          </cell>
          <cell r="CJ108" t="b">
            <v>0</v>
          </cell>
          <cell r="CK108">
            <v>0</v>
          </cell>
          <cell r="CL108">
            <v>0</v>
          </cell>
          <cell r="CM108">
            <v>0</v>
          </cell>
          <cell r="CN108">
            <v>11</v>
          </cell>
          <cell r="CO108" t="str">
            <v>N</v>
          </cell>
          <cell r="CP108" t="str">
            <v>N</v>
          </cell>
          <cell r="CQ108" t="b">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t="b">
            <v>0</v>
          </cell>
          <cell r="DN108" t="b">
            <v>0</v>
          </cell>
          <cell r="DO108" t="b">
            <v>0</v>
          </cell>
          <cell r="DP108" t="b">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t="b">
            <v>0</v>
          </cell>
          <cell r="ES108">
            <v>0</v>
          </cell>
          <cell r="ET108">
            <v>0</v>
          </cell>
          <cell r="EU108">
            <v>0</v>
          </cell>
          <cell r="EW108" t="b">
            <v>0</v>
          </cell>
        </row>
        <row r="109">
          <cell r="A109">
            <v>158</v>
          </cell>
          <cell r="B109" t="str">
            <v>2621023020054</v>
          </cell>
          <cell r="C109" t="str">
            <v>vechi</v>
          </cell>
          <cell r="D109" t="str">
            <v>STANIS FLORENTINA-DANA</v>
          </cell>
          <cell r="E109" t="str">
            <v>STANIS</v>
          </cell>
          <cell r="F109" t="str">
            <v>FLORENTINA-DANA</v>
          </cell>
          <cell r="G109" t="str">
            <v>referent</v>
          </cell>
          <cell r="H109">
            <v>0</v>
          </cell>
          <cell r="I109">
            <v>2238400</v>
          </cell>
          <cell r="J109">
            <v>2238400</v>
          </cell>
          <cell r="K109">
            <v>2238400</v>
          </cell>
          <cell r="L109">
            <v>0</v>
          </cell>
          <cell r="M109">
            <v>0</v>
          </cell>
          <cell r="N109">
            <v>0</v>
          </cell>
          <cell r="O109">
            <v>0</v>
          </cell>
          <cell r="P109">
            <v>0</v>
          </cell>
          <cell r="Q109">
            <v>168</v>
          </cell>
          <cell r="R109">
            <v>168</v>
          </cell>
          <cell r="S109">
            <v>0</v>
          </cell>
          <cell r="T109">
            <v>0</v>
          </cell>
          <cell r="U109">
            <v>0</v>
          </cell>
          <cell r="V109">
            <v>0</v>
          </cell>
          <cell r="W109">
            <v>0</v>
          </cell>
          <cell r="X109">
            <v>0</v>
          </cell>
          <cell r="Y109">
            <v>0</v>
          </cell>
          <cell r="Z109">
            <v>15</v>
          </cell>
          <cell r="AA109">
            <v>335760</v>
          </cell>
          <cell r="AB109">
            <v>335760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128708</v>
          </cell>
          <cell r="AU109">
            <v>22384</v>
          </cell>
          <cell r="AV109">
            <v>2574160</v>
          </cell>
          <cell r="AW109">
            <v>180191</v>
          </cell>
          <cell r="AX109">
            <v>0</v>
          </cell>
          <cell r="AY109">
            <v>164850</v>
          </cell>
          <cell r="AZ109">
            <v>2078027</v>
          </cell>
          <cell r="BA109">
            <v>1099000</v>
          </cell>
          <cell r="BB109">
            <v>1</v>
          </cell>
          <cell r="BC109">
            <v>0</v>
          </cell>
          <cell r="BD109">
            <v>1099000</v>
          </cell>
          <cell r="BE109">
            <v>979027</v>
          </cell>
          <cell r="BF109">
            <v>176225</v>
          </cell>
          <cell r="BG109">
            <v>2066652</v>
          </cell>
          <cell r="BH109">
            <v>900000</v>
          </cell>
          <cell r="BI109">
            <v>0</v>
          </cell>
          <cell r="BJ109">
            <v>0</v>
          </cell>
          <cell r="BK109">
            <v>0</v>
          </cell>
          <cell r="BL109">
            <v>1144268</v>
          </cell>
          <cell r="BM109" t="b">
            <v>1</v>
          </cell>
          <cell r="BN109">
            <v>22384</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E109">
            <v>0</v>
          </cell>
          <cell r="CF109">
            <v>0</v>
          </cell>
          <cell r="CG109" t="str">
            <v>IANUARIE</v>
          </cell>
          <cell r="CH109" t="str">
            <v>I</v>
          </cell>
          <cell r="CI109">
            <v>0</v>
          </cell>
          <cell r="CJ109" t="b">
            <v>0</v>
          </cell>
          <cell r="CK109">
            <v>0</v>
          </cell>
          <cell r="CL109">
            <v>0</v>
          </cell>
          <cell r="CM109">
            <v>0</v>
          </cell>
          <cell r="CN109">
            <v>11</v>
          </cell>
          <cell r="CO109" t="str">
            <v>N</v>
          </cell>
          <cell r="CP109" t="str">
            <v>N</v>
          </cell>
          <cell r="CQ109" t="b">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t="b">
            <v>0</v>
          </cell>
          <cell r="DN109" t="b">
            <v>0</v>
          </cell>
          <cell r="DO109" t="b">
            <v>0</v>
          </cell>
          <cell r="DP109" t="b">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t="b">
            <v>0</v>
          </cell>
          <cell r="ES109">
            <v>0</v>
          </cell>
          <cell r="ET109">
            <v>0</v>
          </cell>
          <cell r="EU109">
            <v>0</v>
          </cell>
          <cell r="EW109" t="b">
            <v>0</v>
          </cell>
        </row>
        <row r="110">
          <cell r="A110">
            <v>172</v>
          </cell>
          <cell r="B110" t="str">
            <v>1710106020026</v>
          </cell>
          <cell r="C110" t="str">
            <v>vechi</v>
          </cell>
          <cell r="D110" t="str">
            <v>GURBAN TUDOR</v>
          </cell>
          <cell r="E110" t="str">
            <v>GURBAN</v>
          </cell>
          <cell r="F110" t="str">
            <v>TUDOR</v>
          </cell>
          <cell r="G110" t="str">
            <v>paznic</v>
          </cell>
          <cell r="H110">
            <v>0</v>
          </cell>
          <cell r="I110">
            <v>1412000</v>
          </cell>
          <cell r="J110">
            <v>1412000</v>
          </cell>
          <cell r="K110">
            <v>1412000</v>
          </cell>
          <cell r="L110">
            <v>0</v>
          </cell>
          <cell r="M110">
            <v>0</v>
          </cell>
          <cell r="N110">
            <v>0</v>
          </cell>
          <cell r="O110">
            <v>0</v>
          </cell>
          <cell r="P110">
            <v>0</v>
          </cell>
          <cell r="Q110">
            <v>168</v>
          </cell>
          <cell r="R110">
            <v>168</v>
          </cell>
          <cell r="S110">
            <v>0</v>
          </cell>
          <cell r="T110">
            <v>0</v>
          </cell>
          <cell r="U110">
            <v>0</v>
          </cell>
          <cell r="V110">
            <v>0</v>
          </cell>
          <cell r="W110">
            <v>0</v>
          </cell>
          <cell r="X110">
            <v>0</v>
          </cell>
          <cell r="Y110">
            <v>0</v>
          </cell>
          <cell r="Z110">
            <v>10</v>
          </cell>
          <cell r="AA110">
            <v>141200</v>
          </cell>
          <cell r="AB110">
            <v>141200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77660</v>
          </cell>
          <cell r="AU110">
            <v>14120</v>
          </cell>
          <cell r="AV110">
            <v>1553200</v>
          </cell>
          <cell r="AW110">
            <v>108724</v>
          </cell>
          <cell r="AX110">
            <v>0</v>
          </cell>
          <cell r="AY110">
            <v>164850</v>
          </cell>
          <cell r="AZ110">
            <v>1187846</v>
          </cell>
          <cell r="BA110">
            <v>1099000</v>
          </cell>
          <cell r="BB110">
            <v>1</v>
          </cell>
          <cell r="BC110">
            <v>0</v>
          </cell>
          <cell r="BD110">
            <v>1099000</v>
          </cell>
          <cell r="BE110">
            <v>88846</v>
          </cell>
          <cell r="BF110">
            <v>15992</v>
          </cell>
          <cell r="BG110">
            <v>1336704</v>
          </cell>
          <cell r="BH110">
            <v>600000</v>
          </cell>
          <cell r="BI110">
            <v>0</v>
          </cell>
          <cell r="BJ110">
            <v>0</v>
          </cell>
          <cell r="BK110">
            <v>0</v>
          </cell>
          <cell r="BL110">
            <v>722584</v>
          </cell>
          <cell r="BM110" t="b">
            <v>1</v>
          </cell>
          <cell r="BN110">
            <v>14120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E110">
            <v>0</v>
          </cell>
          <cell r="CF110">
            <v>0</v>
          </cell>
          <cell r="CG110" t="str">
            <v>IANUARIE</v>
          </cell>
          <cell r="CH110" t="str">
            <v>II</v>
          </cell>
          <cell r="CI110">
            <v>0</v>
          </cell>
          <cell r="CJ110" t="b">
            <v>0</v>
          </cell>
          <cell r="CK110">
            <v>0</v>
          </cell>
          <cell r="CL110">
            <v>0</v>
          </cell>
          <cell r="CM110">
            <v>0</v>
          </cell>
          <cell r="CN110">
            <v>11</v>
          </cell>
          <cell r="CO110" t="str">
            <v>N</v>
          </cell>
          <cell r="CP110" t="str">
            <v>N</v>
          </cell>
          <cell r="CQ110" t="b">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t="b">
            <v>0</v>
          </cell>
          <cell r="DN110" t="b">
            <v>0</v>
          </cell>
          <cell r="DO110" t="b">
            <v>0</v>
          </cell>
          <cell r="DP110" t="b">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t="b">
            <v>0</v>
          </cell>
          <cell r="ES110">
            <v>0</v>
          </cell>
          <cell r="ET110">
            <v>0</v>
          </cell>
          <cell r="EU110">
            <v>0</v>
          </cell>
          <cell r="EV110">
            <v>36251</v>
          </cell>
          <cell r="EW110" t="b">
            <v>0</v>
          </cell>
        </row>
        <row r="111">
          <cell r="A111">
            <v>149</v>
          </cell>
          <cell r="B111" t="str">
            <v>1540122020011</v>
          </cell>
          <cell r="C111" t="str">
            <v>vechi</v>
          </cell>
          <cell r="D111" t="str">
            <v>BOSZORMENYI ROBERT</v>
          </cell>
          <cell r="E111" t="str">
            <v>BOSZORMENYI</v>
          </cell>
          <cell r="F111" t="str">
            <v>ROBERT</v>
          </cell>
          <cell r="G111" t="str">
            <v>referent</v>
          </cell>
          <cell r="H111">
            <v>0</v>
          </cell>
          <cell r="I111">
            <v>2146000</v>
          </cell>
          <cell r="J111">
            <v>2146000</v>
          </cell>
          <cell r="K111">
            <v>2146000</v>
          </cell>
          <cell r="L111">
            <v>0</v>
          </cell>
          <cell r="M111">
            <v>0</v>
          </cell>
          <cell r="N111">
            <v>0</v>
          </cell>
          <cell r="O111">
            <v>0</v>
          </cell>
          <cell r="P111">
            <v>0</v>
          </cell>
          <cell r="Q111">
            <v>168</v>
          </cell>
          <cell r="R111">
            <v>168</v>
          </cell>
          <cell r="S111">
            <v>0</v>
          </cell>
          <cell r="T111">
            <v>0</v>
          </cell>
          <cell r="U111">
            <v>0</v>
          </cell>
          <cell r="V111">
            <v>0</v>
          </cell>
          <cell r="W111">
            <v>0</v>
          </cell>
          <cell r="X111">
            <v>0</v>
          </cell>
          <cell r="Y111">
            <v>0</v>
          </cell>
          <cell r="Z111">
            <v>25</v>
          </cell>
          <cell r="AA111">
            <v>536500</v>
          </cell>
          <cell r="AB111">
            <v>536500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134125</v>
          </cell>
          <cell r="AU111">
            <v>21460</v>
          </cell>
          <cell r="AV111">
            <v>2682500</v>
          </cell>
          <cell r="AW111">
            <v>187775</v>
          </cell>
          <cell r="AX111">
            <v>0</v>
          </cell>
          <cell r="AY111">
            <v>164850</v>
          </cell>
          <cell r="AZ111">
            <v>2174290</v>
          </cell>
          <cell r="BA111">
            <v>1099000</v>
          </cell>
          <cell r="BB111">
            <v>1</v>
          </cell>
          <cell r="BC111">
            <v>0</v>
          </cell>
          <cell r="BD111">
            <v>1099000</v>
          </cell>
          <cell r="BE111">
            <v>1075290</v>
          </cell>
          <cell r="BF111">
            <v>193552</v>
          </cell>
          <cell r="BG111">
            <v>2145588</v>
          </cell>
          <cell r="BH111">
            <v>1000000</v>
          </cell>
          <cell r="BI111">
            <v>0</v>
          </cell>
          <cell r="BJ111">
            <v>0</v>
          </cell>
          <cell r="BK111">
            <v>0</v>
          </cell>
          <cell r="BL111">
            <v>1124128</v>
          </cell>
          <cell r="BM111" t="b">
            <v>1</v>
          </cell>
          <cell r="BN111">
            <v>21460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E111">
            <v>0</v>
          </cell>
          <cell r="CF111">
            <v>0</v>
          </cell>
          <cell r="CG111" t="str">
            <v>IANUARIE</v>
          </cell>
          <cell r="CH111" t="str">
            <v>I</v>
          </cell>
          <cell r="CI111">
            <v>0</v>
          </cell>
          <cell r="CJ111" t="b">
            <v>0</v>
          </cell>
          <cell r="CK111">
            <v>0</v>
          </cell>
          <cell r="CL111">
            <v>0</v>
          </cell>
          <cell r="CM111">
            <v>0</v>
          </cell>
          <cell r="CN111">
            <v>11</v>
          </cell>
          <cell r="CO111" t="str">
            <v>N</v>
          </cell>
          <cell r="CP111" t="str">
            <v>N</v>
          </cell>
          <cell r="CQ111" t="b">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t="b">
            <v>0</v>
          </cell>
          <cell r="DN111" t="b">
            <v>0</v>
          </cell>
          <cell r="DO111" t="b">
            <v>0</v>
          </cell>
          <cell r="DP111" t="b">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t="b">
            <v>0</v>
          </cell>
          <cell r="ES111">
            <v>0</v>
          </cell>
          <cell r="ET111">
            <v>0</v>
          </cell>
          <cell r="EU111">
            <v>0</v>
          </cell>
          <cell r="EV111">
            <v>36529</v>
          </cell>
          <cell r="EW111" t="b">
            <v>0</v>
          </cell>
        </row>
        <row r="112">
          <cell r="A112">
            <v>156</v>
          </cell>
          <cell r="B112" t="str">
            <v>1690915120662</v>
          </cell>
          <cell r="C112" t="str">
            <v>vechi</v>
          </cell>
          <cell r="D112" t="str">
            <v>MURESAN VASILE-EMIL</v>
          </cell>
          <cell r="E112" t="str">
            <v>MURESAN</v>
          </cell>
          <cell r="F112" t="str">
            <v>VASILE-EMIL</v>
          </cell>
          <cell r="G112" t="str">
            <v>referent</v>
          </cell>
          <cell r="H112">
            <v>0</v>
          </cell>
          <cell r="I112">
            <v>2192200</v>
          </cell>
          <cell r="J112">
            <v>2192200</v>
          </cell>
          <cell r="K112">
            <v>2192200</v>
          </cell>
          <cell r="L112">
            <v>0</v>
          </cell>
          <cell r="M112">
            <v>0</v>
          </cell>
          <cell r="N112">
            <v>0</v>
          </cell>
          <cell r="O112">
            <v>0</v>
          </cell>
          <cell r="P112">
            <v>0</v>
          </cell>
          <cell r="Q112">
            <v>168</v>
          </cell>
          <cell r="R112">
            <v>168</v>
          </cell>
          <cell r="S112">
            <v>0</v>
          </cell>
          <cell r="T112">
            <v>0</v>
          </cell>
          <cell r="U112">
            <v>0</v>
          </cell>
          <cell r="V112">
            <v>0</v>
          </cell>
          <cell r="W112">
            <v>0</v>
          </cell>
          <cell r="X112">
            <v>0</v>
          </cell>
          <cell r="Y112">
            <v>0</v>
          </cell>
          <cell r="Z112">
            <v>15</v>
          </cell>
          <cell r="AA112">
            <v>328830</v>
          </cell>
          <cell r="AB112">
            <v>328830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126052</v>
          </cell>
          <cell r="AU112">
            <v>21922</v>
          </cell>
          <cell r="AV112">
            <v>2521030</v>
          </cell>
          <cell r="AW112">
            <v>176472</v>
          </cell>
          <cell r="AX112">
            <v>0</v>
          </cell>
          <cell r="AY112">
            <v>164850</v>
          </cell>
          <cell r="AZ112">
            <v>2031734</v>
          </cell>
          <cell r="BA112">
            <v>1099000</v>
          </cell>
          <cell r="BB112">
            <v>1.35</v>
          </cell>
          <cell r="BC112">
            <v>384650</v>
          </cell>
          <cell r="BD112">
            <v>1483650</v>
          </cell>
          <cell r="BE112">
            <v>548084</v>
          </cell>
          <cell r="BF112">
            <v>98655</v>
          </cell>
          <cell r="BG112">
            <v>2097929</v>
          </cell>
          <cell r="BH112">
            <v>900000</v>
          </cell>
          <cell r="BI112">
            <v>0</v>
          </cell>
          <cell r="BJ112">
            <v>0</v>
          </cell>
          <cell r="BK112">
            <v>0</v>
          </cell>
          <cell r="BL112">
            <v>1176007</v>
          </cell>
          <cell r="BM112" t="b">
            <v>1</v>
          </cell>
          <cell r="BN112">
            <v>21922</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E112">
            <v>0</v>
          </cell>
          <cell r="CF112">
            <v>0</v>
          </cell>
          <cell r="CG112" t="str">
            <v>IANUARIE</v>
          </cell>
          <cell r="CH112" t="str">
            <v>I</v>
          </cell>
          <cell r="CI112">
            <v>0</v>
          </cell>
          <cell r="CJ112" t="b">
            <v>0</v>
          </cell>
          <cell r="CK112">
            <v>0</v>
          </cell>
          <cell r="CL112">
            <v>0</v>
          </cell>
          <cell r="CM112">
            <v>0</v>
          </cell>
          <cell r="CN112">
            <v>11</v>
          </cell>
          <cell r="CO112" t="str">
            <v>N</v>
          </cell>
          <cell r="CP112" t="str">
            <v>N</v>
          </cell>
          <cell r="CQ112" t="b">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t="b">
            <v>0</v>
          </cell>
          <cell r="DN112" t="b">
            <v>0</v>
          </cell>
          <cell r="DO112" t="b">
            <v>0</v>
          </cell>
          <cell r="DP112" t="b">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t="b">
            <v>0</v>
          </cell>
          <cell r="ES112">
            <v>0</v>
          </cell>
          <cell r="ET112">
            <v>0</v>
          </cell>
          <cell r="EU112">
            <v>0</v>
          </cell>
          <cell r="EV112">
            <v>36529</v>
          </cell>
          <cell r="EW112" t="b">
            <v>0</v>
          </cell>
        </row>
        <row r="113">
          <cell r="A113">
            <v>150</v>
          </cell>
          <cell r="B113" t="str">
            <v>2720510020011</v>
          </cell>
          <cell r="C113" t="str">
            <v>vechi</v>
          </cell>
          <cell r="D113" t="str">
            <v>CHIOREANU SIMONA</v>
          </cell>
          <cell r="E113" t="str">
            <v>CHIOREANU</v>
          </cell>
          <cell r="F113" t="str">
            <v>SIMONA-PETRONELA</v>
          </cell>
          <cell r="G113" t="str">
            <v>referent</v>
          </cell>
          <cell r="H113">
            <v>0</v>
          </cell>
          <cell r="I113">
            <v>2007400</v>
          </cell>
          <cell r="J113">
            <v>2007400</v>
          </cell>
          <cell r="K113">
            <v>2007400</v>
          </cell>
          <cell r="L113">
            <v>0</v>
          </cell>
          <cell r="M113">
            <v>0</v>
          </cell>
          <cell r="N113">
            <v>0</v>
          </cell>
          <cell r="O113">
            <v>0</v>
          </cell>
          <cell r="P113">
            <v>0</v>
          </cell>
          <cell r="Q113">
            <v>168</v>
          </cell>
          <cell r="R113">
            <v>168</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100370</v>
          </cell>
          <cell r="AU113">
            <v>20074</v>
          </cell>
          <cell r="AV113">
            <v>2007400</v>
          </cell>
          <cell r="AW113">
            <v>140518</v>
          </cell>
          <cell r="AX113">
            <v>0</v>
          </cell>
          <cell r="AY113">
            <v>164850</v>
          </cell>
          <cell r="AZ113">
            <v>1581588</v>
          </cell>
          <cell r="BA113">
            <v>1099000</v>
          </cell>
          <cell r="BB113">
            <v>1</v>
          </cell>
          <cell r="BC113">
            <v>0</v>
          </cell>
          <cell r="BD113">
            <v>1099000</v>
          </cell>
          <cell r="BE113">
            <v>482588</v>
          </cell>
          <cell r="BF113">
            <v>86866</v>
          </cell>
          <cell r="BG113">
            <v>1659572</v>
          </cell>
          <cell r="BH113">
            <v>700000</v>
          </cell>
          <cell r="BI113">
            <v>0</v>
          </cell>
          <cell r="BJ113">
            <v>200000</v>
          </cell>
          <cell r="BK113">
            <v>0</v>
          </cell>
          <cell r="BL113">
            <v>739498</v>
          </cell>
          <cell r="BM113" t="b">
            <v>1</v>
          </cell>
          <cell r="BN113">
            <v>20074</v>
          </cell>
          <cell r="BO113">
            <v>0</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E113">
            <v>0</v>
          </cell>
          <cell r="CF113">
            <v>0</v>
          </cell>
          <cell r="CG113" t="str">
            <v>IANUARIE</v>
          </cell>
          <cell r="CH113" t="str">
            <v>I</v>
          </cell>
          <cell r="CI113">
            <v>0</v>
          </cell>
          <cell r="CJ113" t="b">
            <v>0</v>
          </cell>
          <cell r="CK113">
            <v>0</v>
          </cell>
          <cell r="CL113">
            <v>0</v>
          </cell>
          <cell r="CM113">
            <v>0</v>
          </cell>
          <cell r="CN113">
            <v>11</v>
          </cell>
          <cell r="CO113" t="str">
            <v>N</v>
          </cell>
          <cell r="CP113" t="str">
            <v>N</v>
          </cell>
          <cell r="CQ113" t="b">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t="b">
            <v>0</v>
          </cell>
          <cell r="DN113" t="b">
            <v>0</v>
          </cell>
          <cell r="DO113" t="b">
            <v>0</v>
          </cell>
          <cell r="DP113" t="b">
            <v>0</v>
          </cell>
          <cell r="DQ113">
            <v>0</v>
          </cell>
          <cell r="DR113">
            <v>0</v>
          </cell>
          <cell r="DS113">
            <v>0</v>
          </cell>
          <cell r="DT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H113">
            <v>0</v>
          </cell>
          <cell r="EI113">
            <v>0</v>
          </cell>
          <cell r="EJ113">
            <v>0</v>
          </cell>
          <cell r="EK113">
            <v>0</v>
          </cell>
          <cell r="EL113">
            <v>0</v>
          </cell>
          <cell r="EM113">
            <v>0</v>
          </cell>
          <cell r="EN113">
            <v>0</v>
          </cell>
          <cell r="EO113">
            <v>0</v>
          </cell>
          <cell r="EP113">
            <v>0</v>
          </cell>
          <cell r="EQ113">
            <v>0</v>
          </cell>
          <cell r="ER113" t="b">
            <v>0</v>
          </cell>
          <cell r="ES113">
            <v>0</v>
          </cell>
          <cell r="ET113">
            <v>0</v>
          </cell>
          <cell r="EU113">
            <v>0</v>
          </cell>
          <cell r="EV113">
            <v>36529</v>
          </cell>
          <cell r="EW113" t="b">
            <v>0</v>
          </cell>
        </row>
        <row r="114">
          <cell r="A114">
            <v>165</v>
          </cell>
          <cell r="B114" t="str">
            <v>2670221022801</v>
          </cell>
          <cell r="C114" t="str">
            <v>vechi</v>
          </cell>
          <cell r="D114" t="str">
            <v>COSTE SAVETA</v>
          </cell>
          <cell r="E114" t="str">
            <v>COSTE</v>
          </cell>
          <cell r="F114" t="str">
            <v>SAVETA</v>
          </cell>
          <cell r="G114" t="str">
            <v>ingrijitoare</v>
          </cell>
          <cell r="H114">
            <v>0</v>
          </cell>
          <cell r="I114">
            <v>1473800</v>
          </cell>
          <cell r="J114">
            <v>1473800</v>
          </cell>
          <cell r="K114">
            <v>1473800</v>
          </cell>
          <cell r="L114">
            <v>0</v>
          </cell>
          <cell r="M114">
            <v>0</v>
          </cell>
          <cell r="N114">
            <v>0</v>
          </cell>
          <cell r="O114">
            <v>0</v>
          </cell>
          <cell r="P114">
            <v>0</v>
          </cell>
          <cell r="Q114">
            <v>168</v>
          </cell>
          <cell r="R114">
            <v>168</v>
          </cell>
          <cell r="S114">
            <v>0</v>
          </cell>
          <cell r="T114">
            <v>0</v>
          </cell>
          <cell r="U114">
            <v>0</v>
          </cell>
          <cell r="V114">
            <v>0</v>
          </cell>
          <cell r="W114">
            <v>0</v>
          </cell>
          <cell r="X114">
            <v>0</v>
          </cell>
          <cell r="Y114">
            <v>0</v>
          </cell>
          <cell r="Z114">
            <v>15</v>
          </cell>
          <cell r="AA114">
            <v>221070</v>
          </cell>
          <cell r="AB114">
            <v>221070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84744</v>
          </cell>
          <cell r="AU114">
            <v>14738</v>
          </cell>
          <cell r="AV114">
            <v>1694870</v>
          </cell>
          <cell r="AW114">
            <v>118641</v>
          </cell>
          <cell r="AX114">
            <v>0</v>
          </cell>
          <cell r="AY114">
            <v>164850</v>
          </cell>
          <cell r="AZ114">
            <v>1311897</v>
          </cell>
          <cell r="BA114">
            <v>1099000</v>
          </cell>
          <cell r="BB114">
            <v>1</v>
          </cell>
          <cell r="BC114">
            <v>0</v>
          </cell>
          <cell r="BD114">
            <v>1099000</v>
          </cell>
          <cell r="BE114">
            <v>212897</v>
          </cell>
          <cell r="BF114">
            <v>38321</v>
          </cell>
          <cell r="BG114">
            <v>1438426</v>
          </cell>
          <cell r="BH114">
            <v>600000</v>
          </cell>
          <cell r="BI114">
            <v>0</v>
          </cell>
          <cell r="BJ114">
            <v>0</v>
          </cell>
          <cell r="BK114">
            <v>0</v>
          </cell>
          <cell r="BL114">
            <v>823688</v>
          </cell>
          <cell r="BM114" t="b">
            <v>1</v>
          </cell>
          <cell r="BN114">
            <v>14738</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E114">
            <v>0</v>
          </cell>
          <cell r="CF114">
            <v>0</v>
          </cell>
          <cell r="CG114" t="str">
            <v>IANUARIE</v>
          </cell>
          <cell r="CH114" t="str">
            <v>I</v>
          </cell>
          <cell r="CI114">
            <v>0</v>
          </cell>
          <cell r="CJ114" t="b">
            <v>0</v>
          </cell>
          <cell r="CK114">
            <v>0</v>
          </cell>
          <cell r="CL114">
            <v>0</v>
          </cell>
          <cell r="CM114">
            <v>0</v>
          </cell>
          <cell r="CN114">
            <v>11</v>
          </cell>
          <cell r="CO114" t="str">
            <v>N</v>
          </cell>
          <cell r="CP114" t="str">
            <v>N</v>
          </cell>
          <cell r="CQ114" t="b">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t="b">
            <v>0</v>
          </cell>
          <cell r="DN114" t="b">
            <v>0</v>
          </cell>
          <cell r="DO114" t="b">
            <v>0</v>
          </cell>
          <cell r="DP114" t="b">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t="b">
            <v>0</v>
          </cell>
          <cell r="ES114">
            <v>0</v>
          </cell>
          <cell r="ET114">
            <v>0</v>
          </cell>
          <cell r="EU114">
            <v>0</v>
          </cell>
          <cell r="EV114">
            <v>36529</v>
          </cell>
          <cell r="EW114" t="b">
            <v>0</v>
          </cell>
        </row>
        <row r="115">
          <cell r="A115">
            <v>161</v>
          </cell>
          <cell r="B115" t="str">
            <v>2770803023611</v>
          </cell>
          <cell r="C115" t="str">
            <v>vechi</v>
          </cell>
          <cell r="D115" t="str">
            <v>MOTREA RUXANDA</v>
          </cell>
          <cell r="E115" t="str">
            <v>MOTREA</v>
          </cell>
          <cell r="F115" t="str">
            <v>RUXANDA</v>
          </cell>
          <cell r="G115" t="str">
            <v>referent</v>
          </cell>
          <cell r="H115">
            <v>0</v>
          </cell>
          <cell r="I115">
            <v>1000000</v>
          </cell>
          <cell r="J115">
            <v>1000000</v>
          </cell>
          <cell r="K115">
            <v>0</v>
          </cell>
          <cell r="L115">
            <v>0</v>
          </cell>
          <cell r="M115">
            <v>0</v>
          </cell>
          <cell r="N115">
            <v>0</v>
          </cell>
          <cell r="O115">
            <v>0</v>
          </cell>
          <cell r="P115">
            <v>0</v>
          </cell>
          <cell r="Q115">
            <v>168</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650000</v>
          </cell>
          <cell r="AL115">
            <v>0</v>
          </cell>
          <cell r="AM115">
            <v>0</v>
          </cell>
          <cell r="AN115">
            <v>0</v>
          </cell>
          <cell r="AO115">
            <v>0</v>
          </cell>
          <cell r="AP115">
            <v>0</v>
          </cell>
          <cell r="AQ115">
            <v>0</v>
          </cell>
          <cell r="AR115">
            <v>0</v>
          </cell>
          <cell r="AS115">
            <v>0</v>
          </cell>
          <cell r="AT115">
            <v>50000</v>
          </cell>
          <cell r="AU115">
            <v>10000</v>
          </cell>
          <cell r="AV115">
            <v>650000</v>
          </cell>
          <cell r="AW115">
            <v>0</v>
          </cell>
          <cell r="AX115">
            <v>0</v>
          </cell>
          <cell r="AY115">
            <v>164850</v>
          </cell>
          <cell r="AZ115">
            <v>425150</v>
          </cell>
          <cell r="BA115">
            <v>1099000</v>
          </cell>
          <cell r="BB115">
            <v>1</v>
          </cell>
          <cell r="BC115">
            <v>0</v>
          </cell>
          <cell r="BD115">
            <v>425150</v>
          </cell>
          <cell r="BE115">
            <v>0</v>
          </cell>
          <cell r="BF115">
            <v>0</v>
          </cell>
          <cell r="BG115">
            <v>590000</v>
          </cell>
          <cell r="BH115">
            <v>400000</v>
          </cell>
          <cell r="BI115">
            <v>0</v>
          </cell>
          <cell r="BJ115">
            <v>50000</v>
          </cell>
          <cell r="BK115">
            <v>0</v>
          </cell>
          <cell r="BL115">
            <v>130000</v>
          </cell>
          <cell r="BM115" t="b">
            <v>1</v>
          </cell>
          <cell r="BN115">
            <v>10000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E115">
            <v>0</v>
          </cell>
          <cell r="CF115">
            <v>0</v>
          </cell>
          <cell r="CG115" t="str">
            <v>IANUARIE</v>
          </cell>
          <cell r="CH115" t="str">
            <v>D</v>
          </cell>
          <cell r="CI115">
            <v>0</v>
          </cell>
          <cell r="CJ115" t="b">
            <v>0</v>
          </cell>
          <cell r="CK115">
            <v>0</v>
          </cell>
          <cell r="CL115">
            <v>0</v>
          </cell>
          <cell r="CM115">
            <v>0</v>
          </cell>
          <cell r="CN115">
            <v>11</v>
          </cell>
          <cell r="CO115" t="str">
            <v>N</v>
          </cell>
          <cell r="CP115" t="str">
            <v>N</v>
          </cell>
          <cell r="CQ115" t="b">
            <v>0</v>
          </cell>
          <cell r="CR115">
            <v>65</v>
          </cell>
          <cell r="CS115">
            <v>0</v>
          </cell>
          <cell r="CT115">
            <v>168</v>
          </cell>
          <cell r="CU115">
            <v>0</v>
          </cell>
          <cell r="CV115">
            <v>168</v>
          </cell>
          <cell r="CW115">
            <v>0</v>
          </cell>
          <cell r="CX115">
            <v>0</v>
          </cell>
          <cell r="CY115">
            <v>650000</v>
          </cell>
          <cell r="CZ115">
            <v>168</v>
          </cell>
          <cell r="DA115">
            <v>0</v>
          </cell>
          <cell r="DB115">
            <v>168</v>
          </cell>
          <cell r="DC115">
            <v>0</v>
          </cell>
          <cell r="DD115">
            <v>650000</v>
          </cell>
          <cell r="DE115">
            <v>650000</v>
          </cell>
          <cell r="DF115">
            <v>0</v>
          </cell>
          <cell r="DG115">
            <v>0</v>
          </cell>
          <cell r="DH115">
            <v>0</v>
          </cell>
          <cell r="DI115">
            <v>0</v>
          </cell>
          <cell r="DJ115">
            <v>0</v>
          </cell>
          <cell r="DK115">
            <v>0</v>
          </cell>
          <cell r="DL115">
            <v>0</v>
          </cell>
          <cell r="DM115" t="b">
            <v>0</v>
          </cell>
          <cell r="DN115" t="b">
            <v>1</v>
          </cell>
          <cell r="DO115" t="b">
            <v>0</v>
          </cell>
          <cell r="DP115" t="b">
            <v>0</v>
          </cell>
          <cell r="DQ115">
            <v>0</v>
          </cell>
          <cell r="DR115">
            <v>0</v>
          </cell>
          <cell r="DS115">
            <v>0</v>
          </cell>
          <cell r="DT115">
            <v>0</v>
          </cell>
          <cell r="DU115">
            <v>0</v>
          </cell>
          <cell r="DV115">
            <v>0</v>
          </cell>
          <cell r="DW115">
            <v>0</v>
          </cell>
          <cell r="DX115">
            <v>0</v>
          </cell>
          <cell r="DY115">
            <v>0</v>
          </cell>
          <cell r="DZ115">
            <v>0</v>
          </cell>
          <cell r="EA115">
            <v>0</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v>0</v>
          </cell>
          <cell r="EP115">
            <v>0</v>
          </cell>
          <cell r="EQ115">
            <v>0</v>
          </cell>
          <cell r="ER115" t="b">
            <v>0</v>
          </cell>
          <cell r="ES115">
            <v>0</v>
          </cell>
          <cell r="ET115">
            <v>0</v>
          </cell>
          <cell r="EU115">
            <v>0</v>
          </cell>
          <cell r="EV115">
            <v>36529</v>
          </cell>
          <cell r="EW115" t="b">
            <v>0</v>
          </cell>
        </row>
        <row r="116">
          <cell r="A116">
            <v>170</v>
          </cell>
          <cell r="B116" t="str">
            <v>2770831020051</v>
          </cell>
          <cell r="C116" t="str">
            <v>vechi</v>
          </cell>
          <cell r="D116" t="str">
            <v>TIUCH AURELIA-CODRUTA</v>
          </cell>
          <cell r="E116" t="str">
            <v>TIUCH</v>
          </cell>
          <cell r="F116" t="str">
            <v>AURELIA-CODRUTA</v>
          </cell>
          <cell r="G116" t="str">
            <v>muncitor califi</v>
          </cell>
          <cell r="H116">
            <v>0</v>
          </cell>
          <cell r="I116">
            <v>1794933</v>
          </cell>
          <cell r="J116">
            <v>1794933</v>
          </cell>
          <cell r="K116">
            <v>1794933</v>
          </cell>
          <cell r="L116">
            <v>0</v>
          </cell>
          <cell r="M116">
            <v>0</v>
          </cell>
          <cell r="N116">
            <v>0</v>
          </cell>
          <cell r="O116">
            <v>0</v>
          </cell>
          <cell r="P116">
            <v>0</v>
          </cell>
          <cell r="Q116">
            <v>168</v>
          </cell>
          <cell r="R116">
            <v>168</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89747</v>
          </cell>
          <cell r="AU116">
            <v>17949</v>
          </cell>
          <cell r="AV116">
            <v>1794933</v>
          </cell>
          <cell r="AW116">
            <v>125645</v>
          </cell>
          <cell r="AX116">
            <v>0</v>
          </cell>
          <cell r="AY116">
            <v>164850</v>
          </cell>
          <cell r="AZ116">
            <v>1396742</v>
          </cell>
          <cell r="BA116">
            <v>1099000</v>
          </cell>
          <cell r="BB116">
            <v>1</v>
          </cell>
          <cell r="BC116">
            <v>0</v>
          </cell>
          <cell r="BD116">
            <v>1099000</v>
          </cell>
          <cell r="BE116">
            <v>297742</v>
          </cell>
          <cell r="BF116">
            <v>53594</v>
          </cell>
          <cell r="BG116">
            <v>1507998</v>
          </cell>
          <cell r="BH116">
            <v>700000</v>
          </cell>
          <cell r="BI116">
            <v>0</v>
          </cell>
          <cell r="BJ116">
            <v>0</v>
          </cell>
          <cell r="BK116">
            <v>0</v>
          </cell>
          <cell r="BL116">
            <v>790049</v>
          </cell>
          <cell r="BM116" t="b">
            <v>1</v>
          </cell>
          <cell r="BN116">
            <v>17949</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E116">
            <v>0</v>
          </cell>
          <cell r="CF116">
            <v>0</v>
          </cell>
          <cell r="CG116" t="str">
            <v>IANUARIE</v>
          </cell>
          <cell r="CH116" t="str">
            <v>III</v>
          </cell>
          <cell r="CI116">
            <v>0</v>
          </cell>
          <cell r="CJ116" t="b">
            <v>0</v>
          </cell>
          <cell r="CK116">
            <v>0</v>
          </cell>
          <cell r="CL116">
            <v>0</v>
          </cell>
          <cell r="CM116">
            <v>0</v>
          </cell>
          <cell r="CN116">
            <v>11</v>
          </cell>
          <cell r="CO116" t="str">
            <v>N</v>
          </cell>
          <cell r="CP116" t="str">
            <v>N</v>
          </cell>
          <cell r="CQ116" t="b">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t="b">
            <v>0</v>
          </cell>
          <cell r="DN116" t="b">
            <v>0</v>
          </cell>
          <cell r="DO116" t="b">
            <v>0</v>
          </cell>
          <cell r="DP116" t="b">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t="b">
            <v>0</v>
          </cell>
          <cell r="ES116">
            <v>0</v>
          </cell>
          <cell r="ET116">
            <v>0</v>
          </cell>
          <cell r="EU116">
            <v>0</v>
          </cell>
          <cell r="EV116">
            <v>36529</v>
          </cell>
          <cell r="EW116" t="b">
            <v>0</v>
          </cell>
        </row>
        <row r="117">
          <cell r="A117">
            <v>144</v>
          </cell>
          <cell r="B117" t="str">
            <v>2740902021874</v>
          </cell>
          <cell r="C117" t="str">
            <v>vechi</v>
          </cell>
          <cell r="D117" t="str">
            <v>KISS AGNETA</v>
          </cell>
          <cell r="E117" t="str">
            <v>KISS</v>
          </cell>
          <cell r="F117" t="str">
            <v>AGNETA</v>
          </cell>
          <cell r="G117" t="str">
            <v>consilier</v>
          </cell>
          <cell r="H117">
            <v>0</v>
          </cell>
          <cell r="I117">
            <v>3384900</v>
          </cell>
          <cell r="J117">
            <v>3384900</v>
          </cell>
          <cell r="K117">
            <v>3384900</v>
          </cell>
          <cell r="L117">
            <v>0</v>
          </cell>
          <cell r="M117">
            <v>0</v>
          </cell>
          <cell r="N117">
            <v>0</v>
          </cell>
          <cell r="O117">
            <v>0</v>
          </cell>
          <cell r="P117">
            <v>0</v>
          </cell>
          <cell r="Q117">
            <v>168</v>
          </cell>
          <cell r="R117">
            <v>168</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169245</v>
          </cell>
          <cell r="AU117">
            <v>33849</v>
          </cell>
          <cell r="AV117">
            <v>3384900</v>
          </cell>
          <cell r="AW117">
            <v>236943</v>
          </cell>
          <cell r="AX117">
            <v>0</v>
          </cell>
          <cell r="AY117">
            <v>164850</v>
          </cell>
          <cell r="AZ117">
            <v>2780013</v>
          </cell>
          <cell r="BA117">
            <v>1099000</v>
          </cell>
          <cell r="BB117">
            <v>1</v>
          </cell>
          <cell r="BC117">
            <v>0</v>
          </cell>
          <cell r="BD117">
            <v>1099000</v>
          </cell>
          <cell r="BE117">
            <v>1681013</v>
          </cell>
          <cell r="BF117">
            <v>323683</v>
          </cell>
          <cell r="BG117">
            <v>2621180</v>
          </cell>
          <cell r="BH117">
            <v>1200000</v>
          </cell>
          <cell r="BI117">
            <v>0</v>
          </cell>
          <cell r="BJ117">
            <v>0</v>
          </cell>
          <cell r="BK117">
            <v>0</v>
          </cell>
          <cell r="BL117">
            <v>1387331</v>
          </cell>
          <cell r="BM117" t="b">
            <v>1</v>
          </cell>
          <cell r="BN117">
            <v>33849</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E117">
            <v>0</v>
          </cell>
          <cell r="CF117">
            <v>0</v>
          </cell>
          <cell r="CG117" t="str">
            <v>IANUARIE</v>
          </cell>
          <cell r="CH117" t="str">
            <v>IA</v>
          </cell>
          <cell r="CI117">
            <v>0</v>
          </cell>
          <cell r="CJ117" t="b">
            <v>0</v>
          </cell>
          <cell r="CK117">
            <v>0</v>
          </cell>
          <cell r="CL117">
            <v>0</v>
          </cell>
          <cell r="CM117">
            <v>0</v>
          </cell>
          <cell r="CN117">
            <v>11</v>
          </cell>
          <cell r="CO117" t="str">
            <v>N</v>
          </cell>
          <cell r="CP117" t="str">
            <v>N</v>
          </cell>
          <cell r="CQ117" t="b">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t="b">
            <v>0</v>
          </cell>
          <cell r="DN117" t="b">
            <v>0</v>
          </cell>
          <cell r="DO117" t="b">
            <v>0</v>
          </cell>
          <cell r="DP117" t="b">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t="b">
            <v>0</v>
          </cell>
          <cell r="ES117">
            <v>0</v>
          </cell>
          <cell r="ET117">
            <v>0</v>
          </cell>
          <cell r="EU117">
            <v>0</v>
          </cell>
          <cell r="EV117">
            <v>36599</v>
          </cell>
          <cell r="EW117" t="b">
            <v>0</v>
          </cell>
        </row>
        <row r="118">
          <cell r="A118">
            <v>148</v>
          </cell>
          <cell r="B118" t="str">
            <v>2750709020047</v>
          </cell>
          <cell r="C118" t="str">
            <v>vechi</v>
          </cell>
          <cell r="D118" t="str">
            <v>PURZA LUCRETIA-TEODORA</v>
          </cell>
          <cell r="E118" t="str">
            <v>PURZA</v>
          </cell>
          <cell r="F118" t="str">
            <v>LUCRETIA-TEODORA</v>
          </cell>
          <cell r="G118" t="str">
            <v>inspector</v>
          </cell>
          <cell r="H118">
            <v>0</v>
          </cell>
          <cell r="I118">
            <v>2146000</v>
          </cell>
          <cell r="J118">
            <v>2146000</v>
          </cell>
          <cell r="K118">
            <v>1839429</v>
          </cell>
          <cell r="L118">
            <v>0</v>
          </cell>
          <cell r="M118">
            <v>0</v>
          </cell>
          <cell r="N118">
            <v>0</v>
          </cell>
          <cell r="O118">
            <v>0</v>
          </cell>
          <cell r="P118">
            <v>0</v>
          </cell>
          <cell r="Q118">
            <v>168</v>
          </cell>
          <cell r="R118">
            <v>144</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24</v>
          </cell>
          <cell r="AJ118">
            <v>306571</v>
          </cell>
          <cell r="AK118">
            <v>0</v>
          </cell>
          <cell r="AL118">
            <v>0</v>
          </cell>
          <cell r="AM118">
            <v>0</v>
          </cell>
          <cell r="AN118">
            <v>0</v>
          </cell>
          <cell r="AO118">
            <v>0</v>
          </cell>
          <cell r="AP118">
            <v>0</v>
          </cell>
          <cell r="AQ118">
            <v>0</v>
          </cell>
          <cell r="AR118">
            <v>0</v>
          </cell>
          <cell r="AS118">
            <v>0</v>
          </cell>
          <cell r="AT118">
            <v>107300</v>
          </cell>
          <cell r="AU118">
            <v>21460</v>
          </cell>
          <cell r="AV118">
            <v>2146000</v>
          </cell>
          <cell r="AW118">
            <v>150220</v>
          </cell>
          <cell r="AX118">
            <v>0</v>
          </cell>
          <cell r="AY118">
            <v>164850</v>
          </cell>
          <cell r="AZ118">
            <v>1702170</v>
          </cell>
          <cell r="BA118">
            <v>1099000</v>
          </cell>
          <cell r="BB118">
            <v>1</v>
          </cell>
          <cell r="BC118">
            <v>0</v>
          </cell>
          <cell r="BD118">
            <v>1099000</v>
          </cell>
          <cell r="BE118">
            <v>603170</v>
          </cell>
          <cell r="BF118">
            <v>108571</v>
          </cell>
          <cell r="BG118">
            <v>1758449</v>
          </cell>
          <cell r="BH118">
            <v>800000</v>
          </cell>
          <cell r="BI118">
            <v>0</v>
          </cell>
          <cell r="BJ118">
            <v>0</v>
          </cell>
          <cell r="BK118">
            <v>0</v>
          </cell>
          <cell r="BL118">
            <v>936989</v>
          </cell>
          <cell r="BM118" t="b">
            <v>1</v>
          </cell>
          <cell r="BN118">
            <v>21460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E118">
            <v>0</v>
          </cell>
          <cell r="CF118">
            <v>0</v>
          </cell>
          <cell r="CG118" t="str">
            <v>IANUARIE</v>
          </cell>
          <cell r="CH118" t="str">
            <v>I</v>
          </cell>
          <cell r="CI118">
            <v>0</v>
          </cell>
          <cell r="CJ118" t="b">
            <v>0</v>
          </cell>
          <cell r="CK118">
            <v>0</v>
          </cell>
          <cell r="CL118">
            <v>0</v>
          </cell>
          <cell r="CM118">
            <v>0</v>
          </cell>
          <cell r="CN118">
            <v>11</v>
          </cell>
          <cell r="CO118" t="str">
            <v>N</v>
          </cell>
          <cell r="CP118" t="str">
            <v>N</v>
          </cell>
          <cell r="CQ118" t="b">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t="b">
            <v>0</v>
          </cell>
          <cell r="DN118" t="b">
            <v>0</v>
          </cell>
          <cell r="DO118" t="b">
            <v>0</v>
          </cell>
          <cell r="DP118" t="b">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t="b">
            <v>0</v>
          </cell>
          <cell r="ES118">
            <v>0</v>
          </cell>
          <cell r="ET118">
            <v>0</v>
          </cell>
          <cell r="EU118">
            <v>0</v>
          </cell>
          <cell r="EW118" t="b">
            <v>0</v>
          </cell>
        </row>
        <row r="119">
          <cell r="A119">
            <v>162</v>
          </cell>
          <cell r="B119" t="str">
            <v>1760430020036</v>
          </cell>
          <cell r="C119" t="str">
            <v>vechi</v>
          </cell>
          <cell r="D119" t="str">
            <v>PURCIL-SAUR EUGEN</v>
          </cell>
          <cell r="E119" t="str">
            <v>PURCIL-SAUR</v>
          </cell>
          <cell r="F119" t="str">
            <v>EUGEN</v>
          </cell>
          <cell r="G119" t="str">
            <v>referent</v>
          </cell>
          <cell r="H119">
            <v>0</v>
          </cell>
          <cell r="I119">
            <v>1000000</v>
          </cell>
          <cell r="J119">
            <v>1000000</v>
          </cell>
          <cell r="K119">
            <v>1000000</v>
          </cell>
          <cell r="L119">
            <v>0</v>
          </cell>
          <cell r="M119">
            <v>0</v>
          </cell>
          <cell r="N119">
            <v>0</v>
          </cell>
          <cell r="O119">
            <v>0</v>
          </cell>
          <cell r="P119">
            <v>0</v>
          </cell>
          <cell r="Q119">
            <v>168</v>
          </cell>
          <cell r="R119">
            <v>168</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50000</v>
          </cell>
          <cell r="AU119">
            <v>10000</v>
          </cell>
          <cell r="AV119">
            <v>1000000</v>
          </cell>
          <cell r="AW119">
            <v>70000</v>
          </cell>
          <cell r="AX119">
            <v>0</v>
          </cell>
          <cell r="AY119">
            <v>164850</v>
          </cell>
          <cell r="AZ119">
            <v>705150</v>
          </cell>
          <cell r="BA119">
            <v>1099000</v>
          </cell>
          <cell r="BB119">
            <v>1</v>
          </cell>
          <cell r="BC119">
            <v>0</v>
          </cell>
          <cell r="BD119">
            <v>705150</v>
          </cell>
          <cell r="BE119">
            <v>0</v>
          </cell>
          <cell r="BF119">
            <v>0</v>
          </cell>
          <cell r="BG119">
            <v>870000</v>
          </cell>
          <cell r="BH119">
            <v>400000</v>
          </cell>
          <cell r="BI119">
            <v>0</v>
          </cell>
          <cell r="BJ119">
            <v>0</v>
          </cell>
          <cell r="BK119">
            <v>0</v>
          </cell>
          <cell r="BL119">
            <v>460000</v>
          </cell>
          <cell r="BM119" t="b">
            <v>1</v>
          </cell>
          <cell r="BN119">
            <v>10000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E119">
            <v>0</v>
          </cell>
          <cell r="CF119">
            <v>0</v>
          </cell>
          <cell r="CG119" t="str">
            <v>IANUARIE</v>
          </cell>
          <cell r="CH119" t="str">
            <v>D</v>
          </cell>
          <cell r="CI119">
            <v>0</v>
          </cell>
          <cell r="CJ119" t="b">
            <v>0</v>
          </cell>
          <cell r="CK119">
            <v>0</v>
          </cell>
          <cell r="CL119">
            <v>0</v>
          </cell>
          <cell r="CM119">
            <v>0</v>
          </cell>
          <cell r="CN119">
            <v>11</v>
          </cell>
          <cell r="CO119" t="str">
            <v>N</v>
          </cell>
          <cell r="CP119" t="str">
            <v>N</v>
          </cell>
          <cell r="CQ119" t="b">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t="b">
            <v>0</v>
          </cell>
          <cell r="DN119" t="b">
            <v>0</v>
          </cell>
          <cell r="DO119" t="b">
            <v>0</v>
          </cell>
          <cell r="DP119" t="b">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t="b">
            <v>0</v>
          </cell>
          <cell r="ES119">
            <v>0</v>
          </cell>
          <cell r="ET119">
            <v>0</v>
          </cell>
          <cell r="EU119">
            <v>0</v>
          </cell>
          <cell r="EW119" t="b">
            <v>0</v>
          </cell>
        </row>
        <row r="120">
          <cell r="A120">
            <v>157</v>
          </cell>
          <cell r="B120" t="str">
            <v>2681214020058</v>
          </cell>
          <cell r="C120" t="str">
            <v>vechi</v>
          </cell>
          <cell r="D120" t="str">
            <v>SERENDAN MARGARETA</v>
          </cell>
          <cell r="E120" t="str">
            <v>SERENDAN</v>
          </cell>
          <cell r="F120" t="str">
            <v>MARGARETA-MAGDALENA</v>
          </cell>
          <cell r="G120" t="str">
            <v>referent</v>
          </cell>
          <cell r="H120">
            <v>0</v>
          </cell>
          <cell r="I120">
            <v>2284600</v>
          </cell>
          <cell r="J120">
            <v>2284600</v>
          </cell>
          <cell r="K120">
            <v>2284600</v>
          </cell>
          <cell r="L120">
            <v>0</v>
          </cell>
          <cell r="M120">
            <v>0</v>
          </cell>
          <cell r="N120">
            <v>0</v>
          </cell>
          <cell r="O120">
            <v>0</v>
          </cell>
          <cell r="P120">
            <v>0</v>
          </cell>
          <cell r="Q120">
            <v>168</v>
          </cell>
          <cell r="R120">
            <v>168</v>
          </cell>
          <cell r="S120">
            <v>0</v>
          </cell>
          <cell r="T120">
            <v>0</v>
          </cell>
          <cell r="U120">
            <v>0</v>
          </cell>
          <cell r="V120">
            <v>0</v>
          </cell>
          <cell r="W120">
            <v>0</v>
          </cell>
          <cell r="X120">
            <v>0</v>
          </cell>
          <cell r="Y120">
            <v>0</v>
          </cell>
          <cell r="Z120">
            <v>15</v>
          </cell>
          <cell r="AA120">
            <v>342690</v>
          </cell>
          <cell r="AB120">
            <v>342690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131364</v>
          </cell>
          <cell r="AU120">
            <v>22846</v>
          </cell>
          <cell r="AV120">
            <v>2627290</v>
          </cell>
          <cell r="AW120">
            <v>183910</v>
          </cell>
          <cell r="AX120">
            <v>0</v>
          </cell>
          <cell r="AY120">
            <v>164850</v>
          </cell>
          <cell r="AZ120">
            <v>2124320</v>
          </cell>
          <cell r="BA120">
            <v>1099000</v>
          </cell>
          <cell r="BB120">
            <v>1.2</v>
          </cell>
          <cell r="BC120">
            <v>219800</v>
          </cell>
          <cell r="BD120">
            <v>1318800</v>
          </cell>
          <cell r="BE120">
            <v>805520</v>
          </cell>
          <cell r="BF120">
            <v>144994</v>
          </cell>
          <cell r="BG120">
            <v>2144176</v>
          </cell>
          <cell r="BH120">
            <v>1000000</v>
          </cell>
          <cell r="BI120">
            <v>0</v>
          </cell>
          <cell r="BJ120">
            <v>0</v>
          </cell>
          <cell r="BK120">
            <v>0</v>
          </cell>
          <cell r="BL120">
            <v>1144176</v>
          </cell>
          <cell r="BM120" t="b">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E120">
            <v>0</v>
          </cell>
          <cell r="CF120">
            <v>0</v>
          </cell>
          <cell r="CG120" t="str">
            <v>IANUARIE</v>
          </cell>
          <cell r="CH120" t="str">
            <v>I</v>
          </cell>
          <cell r="CI120">
            <v>0</v>
          </cell>
          <cell r="CJ120" t="b">
            <v>0</v>
          </cell>
          <cell r="CK120">
            <v>0</v>
          </cell>
          <cell r="CL120">
            <v>0</v>
          </cell>
          <cell r="CM120">
            <v>0</v>
          </cell>
          <cell r="CN120">
            <v>11</v>
          </cell>
          <cell r="CO120" t="str">
            <v>N</v>
          </cell>
          <cell r="CP120" t="str">
            <v>N</v>
          </cell>
          <cell r="CQ120" t="b">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t="b">
            <v>0</v>
          </cell>
          <cell r="DN120" t="b">
            <v>0</v>
          </cell>
          <cell r="DO120" t="b">
            <v>0</v>
          </cell>
          <cell r="DP120" t="b">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t="b">
            <v>0</v>
          </cell>
          <cell r="ES120">
            <v>0</v>
          </cell>
          <cell r="ET120">
            <v>0</v>
          </cell>
          <cell r="EU120">
            <v>0</v>
          </cell>
          <cell r="EW120" t="b">
            <v>0</v>
          </cell>
        </row>
        <row r="121">
          <cell r="A121">
            <v>164</v>
          </cell>
          <cell r="B121" t="str">
            <v>2560304020028</v>
          </cell>
          <cell r="C121" t="str">
            <v>vechi</v>
          </cell>
          <cell r="D121" t="str">
            <v>COCIUBA ANA-FLORICA</v>
          </cell>
          <cell r="E121" t="str">
            <v>COCIUBA</v>
          </cell>
          <cell r="F121" t="str">
            <v>ANA-FLORICA</v>
          </cell>
          <cell r="G121" t="str">
            <v>ingrijitoare</v>
          </cell>
          <cell r="H121">
            <v>0</v>
          </cell>
          <cell r="I121">
            <v>1422333</v>
          </cell>
          <cell r="J121">
            <v>1422333</v>
          </cell>
          <cell r="K121">
            <v>1422333</v>
          </cell>
          <cell r="L121">
            <v>0</v>
          </cell>
          <cell r="M121">
            <v>0</v>
          </cell>
          <cell r="N121">
            <v>0</v>
          </cell>
          <cell r="O121">
            <v>0</v>
          </cell>
          <cell r="P121">
            <v>0</v>
          </cell>
          <cell r="Q121">
            <v>168</v>
          </cell>
          <cell r="R121">
            <v>168</v>
          </cell>
          <cell r="S121">
            <v>0</v>
          </cell>
          <cell r="T121">
            <v>0</v>
          </cell>
          <cell r="U121">
            <v>0</v>
          </cell>
          <cell r="V121">
            <v>0</v>
          </cell>
          <cell r="W121">
            <v>0</v>
          </cell>
          <cell r="X121">
            <v>0</v>
          </cell>
          <cell r="Y121">
            <v>0</v>
          </cell>
          <cell r="Z121">
            <v>20</v>
          </cell>
          <cell r="AA121">
            <v>284467</v>
          </cell>
          <cell r="AB121">
            <v>284467</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85340</v>
          </cell>
          <cell r="AU121">
            <v>14223</v>
          </cell>
          <cell r="AV121">
            <v>1706800</v>
          </cell>
          <cell r="AW121">
            <v>119476</v>
          </cell>
          <cell r="AX121">
            <v>0</v>
          </cell>
          <cell r="AY121">
            <v>164850</v>
          </cell>
          <cell r="AZ121">
            <v>1322911</v>
          </cell>
          <cell r="BA121">
            <v>1099000</v>
          </cell>
          <cell r="BB121">
            <v>1</v>
          </cell>
          <cell r="BC121">
            <v>0</v>
          </cell>
          <cell r="BD121">
            <v>1099000</v>
          </cell>
          <cell r="BE121">
            <v>223911</v>
          </cell>
          <cell r="BF121">
            <v>40304</v>
          </cell>
          <cell r="BG121">
            <v>1447457</v>
          </cell>
          <cell r="BH121">
            <v>700000</v>
          </cell>
          <cell r="BI121">
            <v>0</v>
          </cell>
          <cell r="BJ121">
            <v>0</v>
          </cell>
          <cell r="BK121">
            <v>0</v>
          </cell>
          <cell r="BL121">
            <v>733234</v>
          </cell>
          <cell r="BM121" t="b">
            <v>1</v>
          </cell>
          <cell r="BN121">
            <v>14223</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E121">
            <v>0</v>
          </cell>
          <cell r="CF121">
            <v>0</v>
          </cell>
          <cell r="CG121" t="str">
            <v>IANUARIE</v>
          </cell>
          <cell r="CH121" t="str">
            <v>I</v>
          </cell>
          <cell r="CI121">
            <v>0</v>
          </cell>
          <cell r="CJ121" t="b">
            <v>0</v>
          </cell>
          <cell r="CK121">
            <v>0</v>
          </cell>
          <cell r="CL121">
            <v>0</v>
          </cell>
          <cell r="CM121">
            <v>0</v>
          </cell>
          <cell r="CN121">
            <v>11</v>
          </cell>
          <cell r="CO121" t="str">
            <v>N</v>
          </cell>
          <cell r="CP121" t="str">
            <v>N</v>
          </cell>
          <cell r="CQ121" t="b">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t="b">
            <v>0</v>
          </cell>
          <cell r="DN121" t="b">
            <v>0</v>
          </cell>
          <cell r="DO121" t="b">
            <v>0</v>
          </cell>
          <cell r="DP121" t="b">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t="b">
            <v>0</v>
          </cell>
          <cell r="ES121">
            <v>0</v>
          </cell>
          <cell r="ET121">
            <v>0</v>
          </cell>
          <cell r="EU121">
            <v>0</v>
          </cell>
          <cell r="EW121" t="b">
            <v>0</v>
          </cell>
        </row>
        <row r="122">
          <cell r="A122">
            <v>169</v>
          </cell>
          <cell r="B122" t="str">
            <v>2780422020082</v>
          </cell>
          <cell r="C122" t="str">
            <v>vechi</v>
          </cell>
          <cell r="D122" t="str">
            <v>BRAN MONICA</v>
          </cell>
          <cell r="E122" t="str">
            <v>BRAN</v>
          </cell>
          <cell r="F122" t="str">
            <v>MONICA-GINA</v>
          </cell>
          <cell r="G122" t="str">
            <v>muncitor califi</v>
          </cell>
          <cell r="H122">
            <v>0</v>
          </cell>
          <cell r="I122">
            <v>1959800</v>
          </cell>
          <cell r="J122">
            <v>1959800</v>
          </cell>
          <cell r="K122">
            <v>1959800</v>
          </cell>
          <cell r="L122">
            <v>0</v>
          </cell>
          <cell r="M122">
            <v>0</v>
          </cell>
          <cell r="N122">
            <v>0</v>
          </cell>
          <cell r="O122">
            <v>0</v>
          </cell>
          <cell r="P122">
            <v>0</v>
          </cell>
          <cell r="Q122">
            <v>168</v>
          </cell>
          <cell r="R122">
            <v>168</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97990</v>
          </cell>
          <cell r="AU122">
            <v>19598</v>
          </cell>
          <cell r="AV122">
            <v>1959800</v>
          </cell>
          <cell r="AW122">
            <v>137186</v>
          </cell>
          <cell r="AX122">
            <v>0</v>
          </cell>
          <cell r="AY122">
            <v>164850</v>
          </cell>
          <cell r="AZ122">
            <v>1540176</v>
          </cell>
          <cell r="BA122">
            <v>1099000</v>
          </cell>
          <cell r="BB122">
            <v>1</v>
          </cell>
          <cell r="BC122">
            <v>0</v>
          </cell>
          <cell r="BD122">
            <v>1099000</v>
          </cell>
          <cell r="BE122">
            <v>441176</v>
          </cell>
          <cell r="BF122">
            <v>79412</v>
          </cell>
          <cell r="BG122">
            <v>1625614</v>
          </cell>
          <cell r="BH122">
            <v>700000</v>
          </cell>
          <cell r="BI122">
            <v>0</v>
          </cell>
          <cell r="BJ122">
            <v>0</v>
          </cell>
          <cell r="BK122">
            <v>0</v>
          </cell>
          <cell r="BL122">
            <v>906016</v>
          </cell>
          <cell r="BM122" t="b">
            <v>1</v>
          </cell>
          <cell r="BN122">
            <v>19598</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E122">
            <v>0</v>
          </cell>
          <cell r="CF122">
            <v>0</v>
          </cell>
          <cell r="CG122" t="str">
            <v>IANUARIE</v>
          </cell>
          <cell r="CH122" t="str">
            <v>I</v>
          </cell>
          <cell r="CI122">
            <v>0</v>
          </cell>
          <cell r="CJ122" t="b">
            <v>0</v>
          </cell>
          <cell r="CK122">
            <v>0</v>
          </cell>
          <cell r="CL122">
            <v>0</v>
          </cell>
          <cell r="CM122">
            <v>0</v>
          </cell>
          <cell r="CN122">
            <v>11</v>
          </cell>
          <cell r="CO122" t="str">
            <v>N</v>
          </cell>
          <cell r="CP122" t="str">
            <v>N</v>
          </cell>
          <cell r="CQ122" t="b">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t="b">
            <v>0</v>
          </cell>
          <cell r="DN122" t="b">
            <v>0</v>
          </cell>
          <cell r="DO122" t="b">
            <v>0</v>
          </cell>
          <cell r="DP122" t="b">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t="b">
            <v>0</v>
          </cell>
          <cell r="ES122">
            <v>0</v>
          </cell>
          <cell r="ET122">
            <v>0</v>
          </cell>
          <cell r="EU122">
            <v>0</v>
          </cell>
          <cell r="EW122" t="b">
            <v>0</v>
          </cell>
        </row>
        <row r="123">
          <cell r="A123">
            <v>147</v>
          </cell>
          <cell r="B123" t="str">
            <v>2750117253199</v>
          </cell>
          <cell r="C123" t="str">
            <v>vechi</v>
          </cell>
          <cell r="D123" t="str">
            <v>POPA VIORICA</v>
          </cell>
          <cell r="E123" t="str">
            <v>POPA</v>
          </cell>
          <cell r="F123" t="str">
            <v>VIORICA</v>
          </cell>
          <cell r="G123" t="str">
            <v>inspector</v>
          </cell>
          <cell r="H123">
            <v>0</v>
          </cell>
          <cell r="I123">
            <v>2007400</v>
          </cell>
          <cell r="J123">
            <v>2007400</v>
          </cell>
          <cell r="K123">
            <v>2007400</v>
          </cell>
          <cell r="L123">
            <v>0</v>
          </cell>
          <cell r="M123">
            <v>0</v>
          </cell>
          <cell r="N123">
            <v>0</v>
          </cell>
          <cell r="O123">
            <v>0</v>
          </cell>
          <cell r="P123">
            <v>0</v>
          </cell>
          <cell r="Q123">
            <v>168</v>
          </cell>
          <cell r="R123">
            <v>168</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100370</v>
          </cell>
          <cell r="AU123">
            <v>20074</v>
          </cell>
          <cell r="AV123">
            <v>2007400</v>
          </cell>
          <cell r="AW123">
            <v>140518</v>
          </cell>
          <cell r="AX123">
            <v>0</v>
          </cell>
          <cell r="AY123">
            <v>164850</v>
          </cell>
          <cell r="AZ123">
            <v>1581588</v>
          </cell>
          <cell r="BA123">
            <v>1099000</v>
          </cell>
          <cell r="BB123">
            <v>1</v>
          </cell>
          <cell r="BC123">
            <v>0</v>
          </cell>
          <cell r="BD123">
            <v>1099000</v>
          </cell>
          <cell r="BE123">
            <v>482588</v>
          </cell>
          <cell r="BF123">
            <v>86866</v>
          </cell>
          <cell r="BG123">
            <v>1659572</v>
          </cell>
          <cell r="BH123">
            <v>700000</v>
          </cell>
          <cell r="BI123">
            <v>0</v>
          </cell>
          <cell r="BJ123">
            <v>0</v>
          </cell>
          <cell r="BK123">
            <v>0</v>
          </cell>
          <cell r="BL123">
            <v>939498</v>
          </cell>
          <cell r="BM123" t="b">
            <v>1</v>
          </cell>
          <cell r="BN123">
            <v>20074</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E123">
            <v>0</v>
          </cell>
          <cell r="CF123">
            <v>0</v>
          </cell>
          <cell r="CG123" t="str">
            <v>IANUARIE</v>
          </cell>
          <cell r="CH123" t="str">
            <v>I</v>
          </cell>
          <cell r="CI123">
            <v>0</v>
          </cell>
          <cell r="CJ123" t="b">
            <v>0</v>
          </cell>
          <cell r="CK123">
            <v>0</v>
          </cell>
          <cell r="CL123">
            <v>0</v>
          </cell>
          <cell r="CM123">
            <v>0</v>
          </cell>
          <cell r="CN123">
            <v>11</v>
          </cell>
          <cell r="CO123" t="str">
            <v>N</v>
          </cell>
          <cell r="CP123" t="str">
            <v>N</v>
          </cell>
          <cell r="CQ123" t="b">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t="b">
            <v>0</v>
          </cell>
          <cell r="DN123" t="b">
            <v>0</v>
          </cell>
          <cell r="DO123" t="b">
            <v>0</v>
          </cell>
          <cell r="DP123" t="b">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t="b">
            <v>0</v>
          </cell>
          <cell r="ES123">
            <v>0</v>
          </cell>
          <cell r="ET123">
            <v>0</v>
          </cell>
          <cell r="EU123">
            <v>0</v>
          </cell>
          <cell r="EW123" t="b">
            <v>0</v>
          </cell>
        </row>
        <row r="124">
          <cell r="A124">
            <v>166</v>
          </cell>
          <cell r="B124" t="str">
            <v>2560126020078</v>
          </cell>
          <cell r="C124" t="str">
            <v>vechi</v>
          </cell>
          <cell r="D124" t="str">
            <v>PAPP ROZALIA</v>
          </cell>
          <cell r="E124" t="str">
            <v>PAPP</v>
          </cell>
          <cell r="F124" t="str">
            <v>ROZALIA</v>
          </cell>
          <cell r="G124" t="str">
            <v>ingrijitoare</v>
          </cell>
          <cell r="H124">
            <v>0</v>
          </cell>
          <cell r="I124">
            <v>1396600</v>
          </cell>
          <cell r="J124">
            <v>1396600</v>
          </cell>
          <cell r="K124">
            <v>1396600</v>
          </cell>
          <cell r="L124">
            <v>0</v>
          </cell>
          <cell r="M124">
            <v>0</v>
          </cell>
          <cell r="N124">
            <v>0</v>
          </cell>
          <cell r="O124">
            <v>0</v>
          </cell>
          <cell r="P124">
            <v>0</v>
          </cell>
          <cell r="Q124">
            <v>168</v>
          </cell>
          <cell r="R124">
            <v>168</v>
          </cell>
          <cell r="S124">
            <v>0</v>
          </cell>
          <cell r="T124">
            <v>0</v>
          </cell>
          <cell r="U124">
            <v>0</v>
          </cell>
          <cell r="V124">
            <v>0</v>
          </cell>
          <cell r="W124">
            <v>0</v>
          </cell>
          <cell r="X124">
            <v>0</v>
          </cell>
          <cell r="Y124">
            <v>0</v>
          </cell>
          <cell r="Z124">
            <v>25</v>
          </cell>
          <cell r="AA124">
            <v>349150</v>
          </cell>
          <cell r="AB124">
            <v>349150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725577</v>
          </cell>
          <cell r="AQ124">
            <v>0</v>
          </cell>
          <cell r="AR124">
            <v>0</v>
          </cell>
          <cell r="AS124">
            <v>0</v>
          </cell>
          <cell r="AT124">
            <v>87288</v>
          </cell>
          <cell r="AU124">
            <v>13966</v>
          </cell>
          <cell r="AV124">
            <v>2471327</v>
          </cell>
          <cell r="AW124">
            <v>172993</v>
          </cell>
          <cell r="AX124">
            <v>0</v>
          </cell>
          <cell r="AY124">
            <v>164850</v>
          </cell>
          <cell r="AZ124">
            <v>2032230</v>
          </cell>
          <cell r="BA124">
            <v>1099000</v>
          </cell>
          <cell r="BB124">
            <v>1</v>
          </cell>
          <cell r="BC124">
            <v>0</v>
          </cell>
          <cell r="BD124">
            <v>1099000</v>
          </cell>
          <cell r="BE124">
            <v>933230</v>
          </cell>
          <cell r="BF124">
            <v>167981</v>
          </cell>
          <cell r="BG124">
            <v>2029099</v>
          </cell>
          <cell r="BH124">
            <v>700000</v>
          </cell>
          <cell r="BI124">
            <v>0</v>
          </cell>
          <cell r="BJ124">
            <v>0</v>
          </cell>
          <cell r="BK124">
            <v>0</v>
          </cell>
          <cell r="BL124">
            <v>1315133</v>
          </cell>
          <cell r="BM124" t="b">
            <v>1</v>
          </cell>
          <cell r="BN124">
            <v>13966</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E124">
            <v>0</v>
          </cell>
          <cell r="CF124">
            <v>0</v>
          </cell>
          <cell r="CG124" t="str">
            <v>IANUARIE</v>
          </cell>
          <cell r="CH124" t="str">
            <v>I</v>
          </cell>
          <cell r="CI124">
            <v>0</v>
          </cell>
          <cell r="CJ124" t="b">
            <v>0</v>
          </cell>
          <cell r="CK124">
            <v>0</v>
          </cell>
          <cell r="CL124">
            <v>0</v>
          </cell>
          <cell r="CM124">
            <v>0</v>
          </cell>
          <cell r="CN124">
            <v>11</v>
          </cell>
          <cell r="CO124" t="str">
            <v>N</v>
          </cell>
          <cell r="CP124" t="str">
            <v>N</v>
          </cell>
          <cell r="CQ124" t="b">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t="b">
            <v>0</v>
          </cell>
          <cell r="DN124" t="b">
            <v>0</v>
          </cell>
          <cell r="DO124" t="b">
            <v>0</v>
          </cell>
          <cell r="DP124" t="b">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t="b">
            <v>0</v>
          </cell>
          <cell r="ES124">
            <v>0</v>
          </cell>
          <cell r="ET124">
            <v>0</v>
          </cell>
          <cell r="EU124">
            <v>0</v>
          </cell>
          <cell r="EW124" t="b">
            <v>0</v>
          </cell>
        </row>
        <row r="125">
          <cell r="A125">
            <v>191</v>
          </cell>
          <cell r="B125" t="str">
            <v>1520823020070</v>
          </cell>
          <cell r="C125" t="str">
            <v>vechi</v>
          </cell>
          <cell r="D125" t="str">
            <v>TAMAS PETRU</v>
          </cell>
          <cell r="E125" t="str">
            <v>TAMAS</v>
          </cell>
          <cell r="F125" t="str">
            <v>PETRU</v>
          </cell>
          <cell r="G125" t="str">
            <v>director genera</v>
          </cell>
          <cell r="H125">
            <v>0</v>
          </cell>
          <cell r="I125">
            <v>3905000</v>
          </cell>
          <cell r="J125">
            <v>6919497</v>
          </cell>
          <cell r="K125">
            <v>6919497</v>
          </cell>
          <cell r="L125">
            <v>2111954</v>
          </cell>
          <cell r="M125">
            <v>2111954</v>
          </cell>
          <cell r="N125">
            <v>902543</v>
          </cell>
          <cell r="O125">
            <v>15</v>
          </cell>
          <cell r="P125">
            <v>902543</v>
          </cell>
          <cell r="Q125">
            <v>168</v>
          </cell>
          <cell r="R125">
            <v>168</v>
          </cell>
          <cell r="S125">
            <v>0</v>
          </cell>
          <cell r="T125">
            <v>0</v>
          </cell>
          <cell r="U125">
            <v>0</v>
          </cell>
          <cell r="V125">
            <v>0</v>
          </cell>
          <cell r="W125">
            <v>0</v>
          </cell>
          <cell r="X125">
            <v>0</v>
          </cell>
          <cell r="Y125">
            <v>0</v>
          </cell>
          <cell r="Z125">
            <v>25</v>
          </cell>
          <cell r="AA125">
            <v>1729874</v>
          </cell>
          <cell r="AB125">
            <v>1729874</v>
          </cell>
          <cell r="AC125">
            <v>10</v>
          </cell>
          <cell r="AD125">
            <v>691950</v>
          </cell>
          <cell r="AE125">
            <v>691950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467066</v>
          </cell>
          <cell r="AU125">
            <v>69195</v>
          </cell>
          <cell r="AV125">
            <v>9341321</v>
          </cell>
          <cell r="AW125">
            <v>653892</v>
          </cell>
          <cell r="AX125">
            <v>0</v>
          </cell>
          <cell r="AY125">
            <v>164850</v>
          </cell>
          <cell r="AZ125">
            <v>7986318</v>
          </cell>
          <cell r="BA125">
            <v>1099000</v>
          </cell>
          <cell r="BB125">
            <v>1.35</v>
          </cell>
          <cell r="BC125">
            <v>384650</v>
          </cell>
          <cell r="BD125">
            <v>1483650</v>
          </cell>
          <cell r="BE125">
            <v>6502668</v>
          </cell>
          <cell r="BF125">
            <v>1698197</v>
          </cell>
          <cell r="BG125">
            <v>6452971</v>
          </cell>
          <cell r="BH125">
            <v>2900000</v>
          </cell>
          <cell r="BI125">
            <v>0</v>
          </cell>
          <cell r="BJ125">
            <v>0</v>
          </cell>
          <cell r="BK125">
            <v>0</v>
          </cell>
          <cell r="BL125">
            <v>3513921</v>
          </cell>
          <cell r="BM125" t="b">
            <v>1</v>
          </cell>
          <cell r="BN125">
            <v>39050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t="str">
            <v>d</v>
          </cell>
          <cell r="CE125">
            <v>0</v>
          </cell>
          <cell r="CF125">
            <v>0</v>
          </cell>
          <cell r="CG125" t="str">
            <v>IANUARIE</v>
          </cell>
          <cell r="CH125" t="str">
            <v>IA</v>
          </cell>
          <cell r="CI125">
            <v>0</v>
          </cell>
          <cell r="CJ125" t="b">
            <v>0</v>
          </cell>
          <cell r="CK125">
            <v>0</v>
          </cell>
          <cell r="CL125">
            <v>0</v>
          </cell>
          <cell r="CM125">
            <v>0</v>
          </cell>
          <cell r="CN125">
            <v>11</v>
          </cell>
          <cell r="CO125" t="str">
            <v>N</v>
          </cell>
          <cell r="CP125" t="str">
            <v>N</v>
          </cell>
          <cell r="CQ125" t="b">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t="b">
            <v>0</v>
          </cell>
          <cell r="DN125" t="b">
            <v>0</v>
          </cell>
          <cell r="DO125" t="b">
            <v>0</v>
          </cell>
          <cell r="DP125" t="b">
            <v>0</v>
          </cell>
          <cell r="DQ125">
            <v>0</v>
          </cell>
          <cell r="DR125">
            <v>0</v>
          </cell>
          <cell r="DS125">
            <v>0</v>
          </cell>
          <cell r="DT125">
            <v>0</v>
          </cell>
          <cell r="DU125">
            <v>0</v>
          </cell>
          <cell r="DV125">
            <v>0</v>
          </cell>
          <cell r="DW125">
            <v>0</v>
          </cell>
          <cell r="DX125">
            <v>0</v>
          </cell>
          <cell r="DY125">
            <v>0</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0</v>
          </cell>
          <cell r="EO125">
            <v>0</v>
          </cell>
          <cell r="EP125">
            <v>0</v>
          </cell>
          <cell r="EQ125">
            <v>0</v>
          </cell>
          <cell r="ER125" t="b">
            <v>0</v>
          </cell>
          <cell r="ES125">
            <v>0</v>
          </cell>
          <cell r="ET125">
            <v>0</v>
          </cell>
          <cell r="EU125">
            <v>0</v>
          </cell>
          <cell r="EV125">
            <v>33968</v>
          </cell>
          <cell r="EW125" t="b">
            <v>0</v>
          </cell>
        </row>
        <row r="126">
          <cell r="A126">
            <v>231</v>
          </cell>
          <cell r="B126" t="str">
            <v>2710723020014</v>
          </cell>
          <cell r="C126" t="str">
            <v>vechi</v>
          </cell>
          <cell r="D126" t="str">
            <v>BELIN CLAUDIA-MARIANA</v>
          </cell>
          <cell r="E126" t="str">
            <v>BELIN</v>
          </cell>
          <cell r="F126" t="str">
            <v>CLAUDIA-MARIANA</v>
          </cell>
          <cell r="G126" t="str">
            <v>sef serviciu</v>
          </cell>
          <cell r="H126">
            <v>0</v>
          </cell>
          <cell r="I126">
            <v>3905000</v>
          </cell>
          <cell r="J126">
            <v>5680799</v>
          </cell>
          <cell r="K126">
            <v>5680799</v>
          </cell>
          <cell r="L126">
            <v>1034825</v>
          </cell>
          <cell r="M126">
            <v>1034825</v>
          </cell>
          <cell r="N126">
            <v>740974</v>
          </cell>
          <cell r="O126">
            <v>15</v>
          </cell>
          <cell r="P126">
            <v>740974</v>
          </cell>
          <cell r="Q126">
            <v>168</v>
          </cell>
          <cell r="R126">
            <v>168</v>
          </cell>
          <cell r="S126">
            <v>0</v>
          </cell>
          <cell r="T126">
            <v>0</v>
          </cell>
          <cell r="U126">
            <v>0</v>
          </cell>
          <cell r="V126">
            <v>0</v>
          </cell>
          <cell r="W126">
            <v>0</v>
          </cell>
          <cell r="X126">
            <v>0</v>
          </cell>
          <cell r="Y126">
            <v>0</v>
          </cell>
          <cell r="Z126">
            <v>10</v>
          </cell>
          <cell r="AA126">
            <v>568080</v>
          </cell>
          <cell r="AB126">
            <v>568080</v>
          </cell>
          <cell r="AC126">
            <v>10</v>
          </cell>
          <cell r="AD126">
            <v>568080</v>
          </cell>
          <cell r="AE126">
            <v>568080</v>
          </cell>
          <cell r="AF126">
            <v>15</v>
          </cell>
          <cell r="AG126">
            <v>852120</v>
          </cell>
          <cell r="AH126">
            <v>852120</v>
          </cell>
          <cell r="AI126">
            <v>0</v>
          </cell>
          <cell r="AJ126">
            <v>0</v>
          </cell>
          <cell r="AK126">
            <v>0</v>
          </cell>
          <cell r="AL126">
            <v>0</v>
          </cell>
          <cell r="AM126">
            <v>0</v>
          </cell>
          <cell r="AN126">
            <v>0</v>
          </cell>
          <cell r="AO126">
            <v>0</v>
          </cell>
          <cell r="AP126">
            <v>0</v>
          </cell>
          <cell r="AQ126">
            <v>0</v>
          </cell>
          <cell r="AR126">
            <v>0</v>
          </cell>
          <cell r="AS126">
            <v>0</v>
          </cell>
          <cell r="AT126">
            <v>383454</v>
          </cell>
          <cell r="AU126">
            <v>56808</v>
          </cell>
          <cell r="AV126">
            <v>7669079</v>
          </cell>
          <cell r="AW126">
            <v>536836</v>
          </cell>
          <cell r="AX126">
            <v>0</v>
          </cell>
          <cell r="AY126">
            <v>164850</v>
          </cell>
          <cell r="AZ126">
            <v>6527131</v>
          </cell>
          <cell r="BA126">
            <v>1099000</v>
          </cell>
          <cell r="BB126">
            <v>1</v>
          </cell>
          <cell r="BC126">
            <v>0</v>
          </cell>
          <cell r="BD126">
            <v>1099000</v>
          </cell>
          <cell r="BE126">
            <v>5428131</v>
          </cell>
          <cell r="BF126">
            <v>1332855</v>
          </cell>
          <cell r="BG126">
            <v>5359126</v>
          </cell>
          <cell r="BH126">
            <v>2400000</v>
          </cell>
          <cell r="BI126">
            <v>0</v>
          </cell>
          <cell r="BJ126">
            <v>50000</v>
          </cell>
          <cell r="BK126">
            <v>0</v>
          </cell>
          <cell r="BL126">
            <v>2870076</v>
          </cell>
          <cell r="BM126" t="b">
            <v>1</v>
          </cell>
          <cell r="BN126">
            <v>39050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E126">
            <v>0</v>
          </cell>
          <cell r="CF126">
            <v>0</v>
          </cell>
          <cell r="CG126" t="str">
            <v>IANUARIE</v>
          </cell>
          <cell r="CH126" t="str">
            <v>IA</v>
          </cell>
          <cell r="CI126">
            <v>0</v>
          </cell>
          <cell r="CJ126" t="b">
            <v>0</v>
          </cell>
          <cell r="CK126">
            <v>0</v>
          </cell>
          <cell r="CL126">
            <v>0</v>
          </cell>
          <cell r="CM126">
            <v>0</v>
          </cell>
          <cell r="CN126">
            <v>11</v>
          </cell>
          <cell r="CO126" t="str">
            <v>N</v>
          </cell>
          <cell r="CP126" t="str">
            <v>N</v>
          </cell>
          <cell r="CQ126" t="b">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t="b">
            <v>0</v>
          </cell>
          <cell r="DN126" t="b">
            <v>0</v>
          </cell>
          <cell r="DO126" t="b">
            <v>0</v>
          </cell>
          <cell r="DP126" t="b">
            <v>0</v>
          </cell>
          <cell r="DQ126">
            <v>0</v>
          </cell>
          <cell r="DR126">
            <v>0</v>
          </cell>
          <cell r="DS126">
            <v>0</v>
          </cell>
          <cell r="DT126">
            <v>0</v>
          </cell>
          <cell r="DU126">
            <v>0</v>
          </cell>
          <cell r="DV126">
            <v>0</v>
          </cell>
          <cell r="DW126">
            <v>0</v>
          </cell>
          <cell r="DX126">
            <v>0</v>
          </cell>
          <cell r="DY126">
            <v>0</v>
          </cell>
          <cell r="DZ126">
            <v>0</v>
          </cell>
          <cell r="EA126">
            <v>0</v>
          </cell>
          <cell r="EB126">
            <v>0</v>
          </cell>
          <cell r="EC126">
            <v>0</v>
          </cell>
          <cell r="ED126">
            <v>0</v>
          </cell>
          <cell r="EE126">
            <v>0</v>
          </cell>
          <cell r="EF126">
            <v>0</v>
          </cell>
          <cell r="EG126">
            <v>0</v>
          </cell>
          <cell r="EH126">
            <v>0</v>
          </cell>
          <cell r="EI126">
            <v>0</v>
          </cell>
          <cell r="EJ126">
            <v>0</v>
          </cell>
          <cell r="EK126">
            <v>0</v>
          </cell>
          <cell r="EL126">
            <v>0</v>
          </cell>
          <cell r="EM126">
            <v>0</v>
          </cell>
          <cell r="EN126">
            <v>0</v>
          </cell>
          <cell r="EO126">
            <v>0</v>
          </cell>
          <cell r="EP126">
            <v>0</v>
          </cell>
          <cell r="EQ126">
            <v>0</v>
          </cell>
          <cell r="ER126" t="b">
            <v>0</v>
          </cell>
          <cell r="ES126">
            <v>0</v>
          </cell>
          <cell r="ET126">
            <v>0</v>
          </cell>
          <cell r="EU126">
            <v>0</v>
          </cell>
          <cell r="EV126">
            <v>34638</v>
          </cell>
          <cell r="EW126" t="b">
            <v>0</v>
          </cell>
        </row>
        <row r="127">
          <cell r="A127">
            <v>234</v>
          </cell>
          <cell r="B127" t="str">
            <v>2630212354741</v>
          </cell>
          <cell r="C127" t="str">
            <v>vechi</v>
          </cell>
          <cell r="D127" t="str">
            <v>MICULITA ESTERA-DANIELA</v>
          </cell>
          <cell r="E127" t="str">
            <v>MICULITA</v>
          </cell>
          <cell r="F127" t="str">
            <v>ESTERA-DANIELA</v>
          </cell>
          <cell r="G127" t="str">
            <v>consilier</v>
          </cell>
          <cell r="H127">
            <v>0</v>
          </cell>
          <cell r="I127">
            <v>1470000</v>
          </cell>
          <cell r="J127">
            <v>1470000</v>
          </cell>
          <cell r="K127">
            <v>0</v>
          </cell>
          <cell r="L127">
            <v>0</v>
          </cell>
          <cell r="M127">
            <v>0</v>
          </cell>
          <cell r="N127">
            <v>0</v>
          </cell>
          <cell r="O127">
            <v>0</v>
          </cell>
          <cell r="P127">
            <v>0</v>
          </cell>
          <cell r="Q127">
            <v>168</v>
          </cell>
          <cell r="R127">
            <v>0</v>
          </cell>
          <cell r="S127">
            <v>0</v>
          </cell>
          <cell r="T127">
            <v>0</v>
          </cell>
          <cell r="U127">
            <v>0</v>
          </cell>
          <cell r="V127">
            <v>0</v>
          </cell>
          <cell r="W127">
            <v>0</v>
          </cell>
          <cell r="X127">
            <v>0</v>
          </cell>
          <cell r="Y127">
            <v>0</v>
          </cell>
          <cell r="Z127">
            <v>15</v>
          </cell>
          <cell r="AA127">
            <v>0</v>
          </cell>
          <cell r="AB127">
            <v>220500</v>
          </cell>
          <cell r="AC127">
            <v>0</v>
          </cell>
          <cell r="AD127">
            <v>0</v>
          </cell>
          <cell r="AE127">
            <v>0</v>
          </cell>
          <cell r="AF127">
            <v>0</v>
          </cell>
          <cell r="AG127">
            <v>0</v>
          </cell>
          <cell r="AH127">
            <v>0</v>
          </cell>
          <cell r="AI127">
            <v>0</v>
          </cell>
          <cell r="AJ127">
            <v>0</v>
          </cell>
          <cell r="AK127">
            <v>1436925</v>
          </cell>
          <cell r="AL127">
            <v>0</v>
          </cell>
          <cell r="AM127">
            <v>0</v>
          </cell>
          <cell r="AN127">
            <v>0</v>
          </cell>
          <cell r="AO127">
            <v>0</v>
          </cell>
          <cell r="AP127">
            <v>0</v>
          </cell>
          <cell r="AQ127">
            <v>0</v>
          </cell>
          <cell r="AR127">
            <v>0</v>
          </cell>
          <cell r="AS127">
            <v>0</v>
          </cell>
          <cell r="AT127">
            <v>84525</v>
          </cell>
          <cell r="AU127">
            <v>14700</v>
          </cell>
          <cell r="AV127">
            <v>1436925</v>
          </cell>
          <cell r="AW127">
            <v>0</v>
          </cell>
          <cell r="AX127">
            <v>0</v>
          </cell>
          <cell r="AY127">
            <v>164850</v>
          </cell>
          <cell r="AZ127">
            <v>1172850</v>
          </cell>
          <cell r="BA127">
            <v>1099000</v>
          </cell>
          <cell r="BB127">
            <v>1.7</v>
          </cell>
          <cell r="BC127">
            <v>769300</v>
          </cell>
          <cell r="BD127">
            <v>1172850</v>
          </cell>
          <cell r="BE127">
            <v>0</v>
          </cell>
          <cell r="BF127">
            <v>0</v>
          </cell>
          <cell r="BG127">
            <v>1337700</v>
          </cell>
          <cell r="BH127">
            <v>0</v>
          </cell>
          <cell r="BI127">
            <v>0</v>
          </cell>
          <cell r="BJ127">
            <v>0</v>
          </cell>
          <cell r="BK127">
            <v>0</v>
          </cell>
          <cell r="BL127">
            <v>1323000</v>
          </cell>
          <cell r="BM127" t="b">
            <v>1</v>
          </cell>
          <cell r="BN127">
            <v>14700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E127">
            <v>0</v>
          </cell>
          <cell r="CF127">
            <v>0</v>
          </cell>
          <cell r="CG127" t="str">
            <v>IANUARIE</v>
          </cell>
          <cell r="CH127" t="str">
            <v>I</v>
          </cell>
          <cell r="CI127">
            <v>0</v>
          </cell>
          <cell r="CJ127" t="b">
            <v>0</v>
          </cell>
          <cell r="CK127">
            <v>0</v>
          </cell>
          <cell r="CL127">
            <v>0</v>
          </cell>
          <cell r="CM127">
            <v>0</v>
          </cell>
          <cell r="CN127">
            <v>11</v>
          </cell>
          <cell r="CO127" t="str">
            <v>N</v>
          </cell>
          <cell r="CP127" t="str">
            <v>N</v>
          </cell>
          <cell r="CQ127" t="b">
            <v>0</v>
          </cell>
          <cell r="CR127">
            <v>85</v>
          </cell>
          <cell r="CS127">
            <v>0</v>
          </cell>
          <cell r="CT127">
            <v>168</v>
          </cell>
          <cell r="CU127">
            <v>0</v>
          </cell>
          <cell r="CV127">
            <v>168</v>
          </cell>
          <cell r="CW127">
            <v>0</v>
          </cell>
          <cell r="CX127">
            <v>0</v>
          </cell>
          <cell r="CY127">
            <v>1436925</v>
          </cell>
          <cell r="CZ127">
            <v>168</v>
          </cell>
          <cell r="DA127">
            <v>0</v>
          </cell>
          <cell r="DB127">
            <v>168</v>
          </cell>
          <cell r="DC127">
            <v>0</v>
          </cell>
          <cell r="DD127">
            <v>1436925</v>
          </cell>
          <cell r="DE127">
            <v>1436925</v>
          </cell>
          <cell r="DF127">
            <v>0</v>
          </cell>
          <cell r="DG127">
            <v>0</v>
          </cell>
          <cell r="DH127">
            <v>0</v>
          </cell>
          <cell r="DI127">
            <v>0</v>
          </cell>
          <cell r="DJ127">
            <v>0</v>
          </cell>
          <cell r="DK127">
            <v>0</v>
          </cell>
          <cell r="DL127">
            <v>0</v>
          </cell>
          <cell r="DM127" t="b">
            <v>0</v>
          </cell>
          <cell r="DN127" t="b">
            <v>1</v>
          </cell>
          <cell r="DO127" t="b">
            <v>0</v>
          </cell>
          <cell r="DP127" t="b">
            <v>0</v>
          </cell>
          <cell r="DQ127">
            <v>0</v>
          </cell>
          <cell r="DR127">
            <v>0</v>
          </cell>
          <cell r="DS127">
            <v>0</v>
          </cell>
          <cell r="DT127">
            <v>0</v>
          </cell>
          <cell r="DU127">
            <v>0</v>
          </cell>
          <cell r="DV127">
            <v>0</v>
          </cell>
          <cell r="DW127">
            <v>0</v>
          </cell>
          <cell r="DX127">
            <v>0</v>
          </cell>
          <cell r="DY127">
            <v>0</v>
          </cell>
          <cell r="DZ127">
            <v>0</v>
          </cell>
          <cell r="EA127">
            <v>0</v>
          </cell>
          <cell r="EB127">
            <v>0</v>
          </cell>
          <cell r="EC127">
            <v>0</v>
          </cell>
          <cell r="ED127">
            <v>0</v>
          </cell>
          <cell r="EE127">
            <v>0</v>
          </cell>
          <cell r="EF127">
            <v>0</v>
          </cell>
          <cell r="EG127">
            <v>0</v>
          </cell>
          <cell r="EH127">
            <v>0</v>
          </cell>
          <cell r="EI127">
            <v>0</v>
          </cell>
          <cell r="EJ127">
            <v>0</v>
          </cell>
          <cell r="EK127">
            <v>0</v>
          </cell>
          <cell r="EL127">
            <v>0</v>
          </cell>
          <cell r="EM127">
            <v>0</v>
          </cell>
          <cell r="EN127">
            <v>0</v>
          </cell>
          <cell r="EO127">
            <v>0</v>
          </cell>
          <cell r="EP127">
            <v>0</v>
          </cell>
          <cell r="EQ127">
            <v>0</v>
          </cell>
          <cell r="ER127" t="b">
            <v>0</v>
          </cell>
          <cell r="ES127">
            <v>0</v>
          </cell>
          <cell r="ET127">
            <v>0</v>
          </cell>
          <cell r="EU127">
            <v>0</v>
          </cell>
          <cell r="EV127">
            <v>34820</v>
          </cell>
          <cell r="EW127" t="b">
            <v>0</v>
          </cell>
        </row>
        <row r="128">
          <cell r="A128">
            <v>235</v>
          </cell>
          <cell r="B128" t="str">
            <v>2751024020023</v>
          </cell>
          <cell r="C128" t="str">
            <v>vechi</v>
          </cell>
          <cell r="D128" t="str">
            <v>MURESAN LAVINIA</v>
          </cell>
          <cell r="E128" t="str">
            <v>MURESAN</v>
          </cell>
          <cell r="F128" t="str">
            <v>LAVINIA-LACRIMIOARA</v>
          </cell>
          <cell r="G128" t="str">
            <v>consilier</v>
          </cell>
          <cell r="H128">
            <v>0</v>
          </cell>
          <cell r="I128">
            <v>3829067</v>
          </cell>
          <cell r="J128">
            <v>3829067</v>
          </cell>
          <cell r="K128">
            <v>3829067</v>
          </cell>
          <cell r="L128">
            <v>0</v>
          </cell>
          <cell r="M128">
            <v>0</v>
          </cell>
          <cell r="N128">
            <v>0</v>
          </cell>
          <cell r="O128">
            <v>0</v>
          </cell>
          <cell r="P128">
            <v>0</v>
          </cell>
          <cell r="Q128">
            <v>168</v>
          </cell>
          <cell r="R128">
            <v>168</v>
          </cell>
          <cell r="S128">
            <v>0</v>
          </cell>
          <cell r="T128">
            <v>0</v>
          </cell>
          <cell r="U128">
            <v>54</v>
          </cell>
          <cell r="V128">
            <v>2461543</v>
          </cell>
          <cell r="W128">
            <v>2461543</v>
          </cell>
          <cell r="X128">
            <v>0</v>
          </cell>
          <cell r="Y128">
            <v>0</v>
          </cell>
          <cell r="Z128">
            <v>0</v>
          </cell>
          <cell r="AA128">
            <v>0</v>
          </cell>
          <cell r="AB128">
            <v>0</v>
          </cell>
          <cell r="AC128">
            <v>0</v>
          </cell>
          <cell r="AD128">
            <v>0</v>
          </cell>
          <cell r="AE128">
            <v>0</v>
          </cell>
          <cell r="AF128">
            <v>15</v>
          </cell>
          <cell r="AG128">
            <v>574360</v>
          </cell>
          <cell r="AH128">
            <v>574360</v>
          </cell>
          <cell r="AI128">
            <v>0</v>
          </cell>
          <cell r="AJ128">
            <v>0</v>
          </cell>
          <cell r="AK128">
            <v>0</v>
          </cell>
          <cell r="AL128">
            <v>0</v>
          </cell>
          <cell r="AM128">
            <v>0</v>
          </cell>
          <cell r="AN128">
            <v>0</v>
          </cell>
          <cell r="AO128">
            <v>0</v>
          </cell>
          <cell r="AP128">
            <v>0</v>
          </cell>
          <cell r="AQ128">
            <v>0</v>
          </cell>
          <cell r="AR128">
            <v>0</v>
          </cell>
          <cell r="AS128">
            <v>0</v>
          </cell>
          <cell r="AT128">
            <v>220171</v>
          </cell>
          <cell r="AU128">
            <v>38291</v>
          </cell>
          <cell r="AV128">
            <v>6864970</v>
          </cell>
          <cell r="AW128">
            <v>480548</v>
          </cell>
          <cell r="AX128">
            <v>0</v>
          </cell>
          <cell r="AY128">
            <v>164850</v>
          </cell>
          <cell r="AZ128">
            <v>5961110</v>
          </cell>
          <cell r="BA128">
            <v>1099000</v>
          </cell>
          <cell r="BB128">
            <v>1</v>
          </cell>
          <cell r="BC128">
            <v>0</v>
          </cell>
          <cell r="BD128">
            <v>1099000</v>
          </cell>
          <cell r="BE128">
            <v>4862110</v>
          </cell>
          <cell r="BF128">
            <v>1143941</v>
          </cell>
          <cell r="BG128">
            <v>4982019</v>
          </cell>
          <cell r="BH128">
            <v>1400000</v>
          </cell>
          <cell r="BI128">
            <v>0</v>
          </cell>
          <cell r="BJ128">
            <v>150000</v>
          </cell>
          <cell r="BK128">
            <v>0</v>
          </cell>
          <cell r="BL128">
            <v>3393728</v>
          </cell>
          <cell r="BM128" t="b">
            <v>1</v>
          </cell>
          <cell r="BN128">
            <v>38291</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E128">
            <v>0</v>
          </cell>
          <cell r="CF128">
            <v>0</v>
          </cell>
          <cell r="CG128" t="str">
            <v>IANUARIE</v>
          </cell>
          <cell r="CH128" t="str">
            <v>IA</v>
          </cell>
          <cell r="CI128">
            <v>0</v>
          </cell>
          <cell r="CJ128" t="b">
            <v>0</v>
          </cell>
          <cell r="CK128">
            <v>0</v>
          </cell>
          <cell r="CL128">
            <v>0</v>
          </cell>
          <cell r="CM128">
            <v>0</v>
          </cell>
          <cell r="CN128">
            <v>11</v>
          </cell>
          <cell r="CO128" t="str">
            <v>N</v>
          </cell>
          <cell r="CP128" t="str">
            <v>N</v>
          </cell>
          <cell r="CQ128" t="b">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t="b">
            <v>0</v>
          </cell>
          <cell r="DN128" t="b">
            <v>0</v>
          </cell>
          <cell r="DO128" t="b">
            <v>0</v>
          </cell>
          <cell r="DP128" t="b">
            <v>0</v>
          </cell>
          <cell r="DQ128">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0</v>
          </cell>
          <cell r="EF128">
            <v>0</v>
          </cell>
          <cell r="EG128">
            <v>0</v>
          </cell>
          <cell r="EH128">
            <v>0</v>
          </cell>
          <cell r="EI128">
            <v>0</v>
          </cell>
          <cell r="EJ128">
            <v>0</v>
          </cell>
          <cell r="EK128">
            <v>0</v>
          </cell>
          <cell r="EL128">
            <v>0</v>
          </cell>
          <cell r="EM128">
            <v>0</v>
          </cell>
          <cell r="EN128">
            <v>0</v>
          </cell>
          <cell r="EO128">
            <v>0</v>
          </cell>
          <cell r="EP128">
            <v>0</v>
          </cell>
          <cell r="EQ128">
            <v>0</v>
          </cell>
          <cell r="ER128" t="b">
            <v>0</v>
          </cell>
          <cell r="ES128">
            <v>0</v>
          </cell>
          <cell r="ET128">
            <v>0</v>
          </cell>
          <cell r="EU128">
            <v>0</v>
          </cell>
          <cell r="EV128">
            <v>36192</v>
          </cell>
          <cell r="EW128" t="b">
            <v>0</v>
          </cell>
        </row>
        <row r="129">
          <cell r="A129">
            <v>236</v>
          </cell>
          <cell r="B129" t="str">
            <v>2751129201000</v>
          </cell>
          <cell r="C129" t="str">
            <v>vechi</v>
          </cell>
          <cell r="D129" t="str">
            <v>RUSU DORINA</v>
          </cell>
          <cell r="E129" t="str">
            <v>RUSU</v>
          </cell>
          <cell r="F129" t="str">
            <v>DORINA</v>
          </cell>
          <cell r="G129" t="str">
            <v>consilier</v>
          </cell>
          <cell r="H129">
            <v>0</v>
          </cell>
          <cell r="I129">
            <v>3905000</v>
          </cell>
          <cell r="J129">
            <v>3905000</v>
          </cell>
          <cell r="K129">
            <v>3347143</v>
          </cell>
          <cell r="L129">
            <v>0</v>
          </cell>
          <cell r="M129">
            <v>0</v>
          </cell>
          <cell r="N129">
            <v>0</v>
          </cell>
          <cell r="O129">
            <v>0</v>
          </cell>
          <cell r="P129">
            <v>0</v>
          </cell>
          <cell r="Q129">
            <v>168</v>
          </cell>
          <cell r="R129">
            <v>144</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15</v>
          </cell>
          <cell r="AG129">
            <v>502071</v>
          </cell>
          <cell r="AH129">
            <v>585750</v>
          </cell>
          <cell r="AI129">
            <v>0</v>
          </cell>
          <cell r="AJ129">
            <v>0</v>
          </cell>
          <cell r="AK129">
            <v>208499</v>
          </cell>
          <cell r="AL129">
            <v>0</v>
          </cell>
          <cell r="AM129">
            <v>0</v>
          </cell>
          <cell r="AN129">
            <v>0</v>
          </cell>
          <cell r="AO129">
            <v>0</v>
          </cell>
          <cell r="AP129">
            <v>0</v>
          </cell>
          <cell r="AQ129">
            <v>0</v>
          </cell>
          <cell r="AR129">
            <v>0</v>
          </cell>
          <cell r="AS129">
            <v>0</v>
          </cell>
          <cell r="AT129">
            <v>224538</v>
          </cell>
          <cell r="AU129">
            <v>39050</v>
          </cell>
          <cell r="AV129">
            <v>4057713</v>
          </cell>
          <cell r="AW129">
            <v>269445</v>
          </cell>
          <cell r="AX129">
            <v>0</v>
          </cell>
          <cell r="AY129">
            <v>164850</v>
          </cell>
          <cell r="AZ129">
            <v>3359830</v>
          </cell>
          <cell r="BA129">
            <v>1099000</v>
          </cell>
          <cell r="BB129">
            <v>1</v>
          </cell>
          <cell r="BC129">
            <v>0</v>
          </cell>
          <cell r="BD129">
            <v>1099000</v>
          </cell>
          <cell r="BE129">
            <v>2260830</v>
          </cell>
          <cell r="BF129">
            <v>457041</v>
          </cell>
          <cell r="BG129">
            <v>3067639</v>
          </cell>
          <cell r="BH129">
            <v>1500000</v>
          </cell>
          <cell r="BI129">
            <v>0</v>
          </cell>
          <cell r="BJ129">
            <v>0</v>
          </cell>
          <cell r="BK129">
            <v>0</v>
          </cell>
          <cell r="BL129">
            <v>1528589</v>
          </cell>
          <cell r="BM129" t="b">
            <v>1</v>
          </cell>
          <cell r="BN129">
            <v>39050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E129">
            <v>0</v>
          </cell>
          <cell r="CF129">
            <v>0</v>
          </cell>
          <cell r="CG129" t="str">
            <v>IANUARIE</v>
          </cell>
          <cell r="CH129" t="str">
            <v>IA</v>
          </cell>
          <cell r="CI129">
            <v>0</v>
          </cell>
          <cell r="CJ129" t="b">
            <v>0</v>
          </cell>
          <cell r="CK129">
            <v>0</v>
          </cell>
          <cell r="CL129">
            <v>0</v>
          </cell>
          <cell r="CM129">
            <v>0</v>
          </cell>
          <cell r="CN129">
            <v>11</v>
          </cell>
          <cell r="CO129" t="str">
            <v>N</v>
          </cell>
          <cell r="CP129" t="str">
            <v>N</v>
          </cell>
          <cell r="CQ129" t="b">
            <v>0</v>
          </cell>
          <cell r="CR129">
            <v>65</v>
          </cell>
          <cell r="CS129">
            <v>0</v>
          </cell>
          <cell r="CT129">
            <v>24</v>
          </cell>
          <cell r="CU129">
            <v>24</v>
          </cell>
          <cell r="CV129">
            <v>0</v>
          </cell>
          <cell r="CW129">
            <v>24</v>
          </cell>
          <cell r="CX129">
            <v>208499</v>
          </cell>
          <cell r="CY129">
            <v>0</v>
          </cell>
          <cell r="CZ129">
            <v>24</v>
          </cell>
          <cell r="DA129">
            <v>24</v>
          </cell>
          <cell r="DB129">
            <v>0</v>
          </cell>
          <cell r="DC129">
            <v>208499</v>
          </cell>
          <cell r="DD129">
            <v>0</v>
          </cell>
          <cell r="DE129">
            <v>208499</v>
          </cell>
          <cell r="DF129">
            <v>0</v>
          </cell>
          <cell r="DG129">
            <v>0</v>
          </cell>
          <cell r="DH129">
            <v>0</v>
          </cell>
          <cell r="DI129">
            <v>0</v>
          </cell>
          <cell r="DJ129">
            <v>0</v>
          </cell>
          <cell r="DK129">
            <v>0</v>
          </cell>
          <cell r="DL129">
            <v>0</v>
          </cell>
          <cell r="DM129" t="b">
            <v>0</v>
          </cell>
          <cell r="DN129" t="b">
            <v>0</v>
          </cell>
          <cell r="DO129" t="b">
            <v>0</v>
          </cell>
          <cell r="DP129" t="b">
            <v>0</v>
          </cell>
          <cell r="DQ129">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t="b">
            <v>0</v>
          </cell>
          <cell r="ES129">
            <v>0</v>
          </cell>
          <cell r="ET129">
            <v>0</v>
          </cell>
          <cell r="EU129">
            <v>0</v>
          </cell>
          <cell r="EV129">
            <v>36192</v>
          </cell>
          <cell r="EW129" t="b">
            <v>0</v>
          </cell>
        </row>
        <row r="130">
          <cell r="A130">
            <v>232</v>
          </cell>
          <cell r="B130" t="str">
            <v>2681030022804</v>
          </cell>
          <cell r="C130" t="str">
            <v>vechi</v>
          </cell>
          <cell r="D130" t="str">
            <v>BOCIORT MARIANA</v>
          </cell>
          <cell r="E130" t="str">
            <v>BOCIORT</v>
          </cell>
          <cell r="F130" t="str">
            <v>MARIANA</v>
          </cell>
          <cell r="G130" t="str">
            <v>consilier</v>
          </cell>
          <cell r="H130">
            <v>0</v>
          </cell>
          <cell r="I130">
            <v>3905000</v>
          </cell>
          <cell r="J130">
            <v>3905000</v>
          </cell>
          <cell r="K130">
            <v>3905000</v>
          </cell>
          <cell r="L130">
            <v>0</v>
          </cell>
          <cell r="M130">
            <v>0</v>
          </cell>
          <cell r="N130">
            <v>0</v>
          </cell>
          <cell r="O130">
            <v>0</v>
          </cell>
          <cell r="P130">
            <v>0</v>
          </cell>
          <cell r="Q130">
            <v>168</v>
          </cell>
          <cell r="R130">
            <v>168</v>
          </cell>
          <cell r="S130">
            <v>0</v>
          </cell>
          <cell r="T130">
            <v>0</v>
          </cell>
          <cell r="U130">
            <v>0</v>
          </cell>
          <cell r="V130">
            <v>0</v>
          </cell>
          <cell r="W130">
            <v>0</v>
          </cell>
          <cell r="X130">
            <v>0</v>
          </cell>
          <cell r="Y130">
            <v>0</v>
          </cell>
          <cell r="Z130">
            <v>15</v>
          </cell>
          <cell r="AA130">
            <v>585750</v>
          </cell>
          <cell r="AB130">
            <v>585750</v>
          </cell>
          <cell r="AC130">
            <v>0</v>
          </cell>
          <cell r="AD130">
            <v>0</v>
          </cell>
          <cell r="AE130">
            <v>0</v>
          </cell>
          <cell r="AF130">
            <v>15</v>
          </cell>
          <cell r="AG130">
            <v>585750</v>
          </cell>
          <cell r="AH130">
            <v>585750</v>
          </cell>
          <cell r="AI130">
            <v>0</v>
          </cell>
          <cell r="AJ130">
            <v>0</v>
          </cell>
          <cell r="AK130">
            <v>0</v>
          </cell>
          <cell r="AL130">
            <v>0</v>
          </cell>
          <cell r="AM130">
            <v>0</v>
          </cell>
          <cell r="AN130">
            <v>0</v>
          </cell>
          <cell r="AO130">
            <v>0</v>
          </cell>
          <cell r="AP130">
            <v>0</v>
          </cell>
          <cell r="AQ130">
            <v>0</v>
          </cell>
          <cell r="AR130">
            <v>0</v>
          </cell>
          <cell r="AS130">
            <v>0</v>
          </cell>
          <cell r="AT130">
            <v>253825</v>
          </cell>
          <cell r="AU130">
            <v>39050</v>
          </cell>
          <cell r="AV130">
            <v>5076500</v>
          </cell>
          <cell r="AW130">
            <v>355355</v>
          </cell>
          <cell r="AX130">
            <v>0</v>
          </cell>
          <cell r="AY130">
            <v>164850</v>
          </cell>
          <cell r="AZ130">
            <v>4263420</v>
          </cell>
          <cell r="BA130">
            <v>1099000</v>
          </cell>
          <cell r="BB130">
            <v>1.7</v>
          </cell>
          <cell r="BC130">
            <v>769300</v>
          </cell>
          <cell r="BD130">
            <v>1868300</v>
          </cell>
          <cell r="BE130">
            <v>2395120</v>
          </cell>
          <cell r="BF130">
            <v>487928</v>
          </cell>
          <cell r="BG130">
            <v>3940342</v>
          </cell>
          <cell r="BH130">
            <v>1800000</v>
          </cell>
          <cell r="BI130">
            <v>0</v>
          </cell>
          <cell r="BJ130">
            <v>0</v>
          </cell>
          <cell r="BK130">
            <v>0</v>
          </cell>
          <cell r="BL130">
            <v>2101292</v>
          </cell>
          <cell r="BM130" t="b">
            <v>1</v>
          </cell>
          <cell r="BN130">
            <v>39050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E130">
            <v>0</v>
          </cell>
          <cell r="CF130">
            <v>0</v>
          </cell>
          <cell r="CG130" t="str">
            <v>IANUARIE</v>
          </cell>
          <cell r="CH130" t="str">
            <v>IA</v>
          </cell>
          <cell r="CI130">
            <v>0</v>
          </cell>
          <cell r="CJ130" t="b">
            <v>0</v>
          </cell>
          <cell r="CK130">
            <v>0</v>
          </cell>
          <cell r="CL130">
            <v>0</v>
          </cell>
          <cell r="CM130">
            <v>0</v>
          </cell>
          <cell r="CN130">
            <v>11</v>
          </cell>
          <cell r="CO130" t="str">
            <v>N</v>
          </cell>
          <cell r="CP130" t="str">
            <v>N</v>
          </cell>
          <cell r="CQ130" t="b">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t="b">
            <v>0</v>
          </cell>
          <cell r="DN130" t="b">
            <v>0</v>
          </cell>
          <cell r="DO130" t="b">
            <v>0</v>
          </cell>
          <cell r="DP130" t="b">
            <v>0</v>
          </cell>
          <cell r="DQ130">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t="b">
            <v>0</v>
          </cell>
          <cell r="ES130">
            <v>0</v>
          </cell>
          <cell r="ET130">
            <v>0</v>
          </cell>
          <cell r="EU130">
            <v>0</v>
          </cell>
          <cell r="EV130">
            <v>36201</v>
          </cell>
          <cell r="EW130" t="b">
            <v>0</v>
          </cell>
        </row>
        <row r="131">
          <cell r="A131">
            <v>233</v>
          </cell>
          <cell r="B131" t="str">
            <v>2700625020026</v>
          </cell>
          <cell r="C131" t="str">
            <v>vechi</v>
          </cell>
          <cell r="D131" t="str">
            <v>BOLEACU DANIELA-MARIA</v>
          </cell>
          <cell r="E131" t="str">
            <v>BOLEACU</v>
          </cell>
          <cell r="F131" t="str">
            <v>DANIELA-MARIA</v>
          </cell>
          <cell r="G131" t="str">
            <v>consilier</v>
          </cell>
          <cell r="H131">
            <v>0</v>
          </cell>
          <cell r="I131">
            <v>3373467</v>
          </cell>
          <cell r="J131">
            <v>3373467</v>
          </cell>
          <cell r="K131">
            <v>3373467</v>
          </cell>
          <cell r="L131">
            <v>0</v>
          </cell>
          <cell r="M131">
            <v>0</v>
          </cell>
          <cell r="N131">
            <v>0</v>
          </cell>
          <cell r="O131">
            <v>0</v>
          </cell>
          <cell r="P131">
            <v>0</v>
          </cell>
          <cell r="Q131">
            <v>168</v>
          </cell>
          <cell r="R131">
            <v>168</v>
          </cell>
          <cell r="S131">
            <v>0</v>
          </cell>
          <cell r="T131">
            <v>0</v>
          </cell>
          <cell r="U131">
            <v>0</v>
          </cell>
          <cell r="V131">
            <v>0</v>
          </cell>
          <cell r="W131">
            <v>0</v>
          </cell>
          <cell r="X131">
            <v>0</v>
          </cell>
          <cell r="Y131">
            <v>0</v>
          </cell>
          <cell r="Z131">
            <v>5</v>
          </cell>
          <cell r="AA131">
            <v>168673</v>
          </cell>
          <cell r="AB131">
            <v>168673</v>
          </cell>
          <cell r="AC131">
            <v>0</v>
          </cell>
          <cell r="AD131">
            <v>0</v>
          </cell>
          <cell r="AE131">
            <v>0</v>
          </cell>
          <cell r="AF131">
            <v>15</v>
          </cell>
          <cell r="AG131">
            <v>506020</v>
          </cell>
          <cell r="AH131">
            <v>506020</v>
          </cell>
          <cell r="AI131">
            <v>0</v>
          </cell>
          <cell r="AJ131">
            <v>0</v>
          </cell>
          <cell r="AK131">
            <v>0</v>
          </cell>
          <cell r="AL131">
            <v>0</v>
          </cell>
          <cell r="AM131">
            <v>0</v>
          </cell>
          <cell r="AN131">
            <v>0</v>
          </cell>
          <cell r="AO131">
            <v>0</v>
          </cell>
          <cell r="AP131">
            <v>0</v>
          </cell>
          <cell r="AQ131">
            <v>0</v>
          </cell>
          <cell r="AR131">
            <v>0</v>
          </cell>
          <cell r="AS131">
            <v>0</v>
          </cell>
          <cell r="AT131">
            <v>202408</v>
          </cell>
          <cell r="AU131">
            <v>33735</v>
          </cell>
          <cell r="AV131">
            <v>4048160</v>
          </cell>
          <cell r="AW131">
            <v>283371</v>
          </cell>
          <cell r="AX131">
            <v>0</v>
          </cell>
          <cell r="AY131">
            <v>164850</v>
          </cell>
          <cell r="AZ131">
            <v>3363796</v>
          </cell>
          <cell r="BA131">
            <v>1099000</v>
          </cell>
          <cell r="BB131">
            <v>1</v>
          </cell>
          <cell r="BC131">
            <v>0</v>
          </cell>
          <cell r="BD131">
            <v>1099000</v>
          </cell>
          <cell r="BE131">
            <v>2264796</v>
          </cell>
          <cell r="BF131">
            <v>457953</v>
          </cell>
          <cell r="BG131">
            <v>3070693</v>
          </cell>
          <cell r="BH131">
            <v>1400000</v>
          </cell>
          <cell r="BI131">
            <v>0</v>
          </cell>
          <cell r="BJ131">
            <v>0</v>
          </cell>
          <cell r="BK131">
            <v>0</v>
          </cell>
          <cell r="BL131">
            <v>1636958</v>
          </cell>
          <cell r="BM131" t="b">
            <v>1</v>
          </cell>
          <cell r="BN131">
            <v>33735</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E131">
            <v>0</v>
          </cell>
          <cell r="CF131">
            <v>0</v>
          </cell>
          <cell r="CG131" t="str">
            <v>IANUARIE</v>
          </cell>
          <cell r="CH131" t="str">
            <v>IA</v>
          </cell>
          <cell r="CI131">
            <v>0</v>
          </cell>
          <cell r="CJ131" t="b">
            <v>0</v>
          </cell>
          <cell r="CK131">
            <v>0</v>
          </cell>
          <cell r="CL131">
            <v>0</v>
          </cell>
          <cell r="CM131">
            <v>0</v>
          </cell>
          <cell r="CN131">
            <v>11</v>
          </cell>
          <cell r="CO131" t="str">
            <v>N</v>
          </cell>
          <cell r="CP131" t="str">
            <v>N</v>
          </cell>
          <cell r="CQ131" t="b">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t="b">
            <v>0</v>
          </cell>
          <cell r="DN131" t="b">
            <v>0</v>
          </cell>
          <cell r="DO131" t="b">
            <v>0</v>
          </cell>
          <cell r="DP131" t="b">
            <v>0</v>
          </cell>
          <cell r="DQ131">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cell r="EI131">
            <v>0</v>
          </cell>
          <cell r="EJ131">
            <v>0</v>
          </cell>
          <cell r="EK131">
            <v>0</v>
          </cell>
          <cell r="EL131">
            <v>0</v>
          </cell>
          <cell r="EM131">
            <v>0</v>
          </cell>
          <cell r="EN131">
            <v>0</v>
          </cell>
          <cell r="EO131">
            <v>0</v>
          </cell>
          <cell r="EP131">
            <v>0</v>
          </cell>
          <cell r="EQ131">
            <v>0</v>
          </cell>
          <cell r="ER131" t="b">
            <v>0</v>
          </cell>
          <cell r="ES131">
            <v>0</v>
          </cell>
          <cell r="ET131">
            <v>0</v>
          </cell>
          <cell r="EU131">
            <v>0</v>
          </cell>
          <cell r="EW131" t="b">
            <v>0</v>
          </cell>
        </row>
        <row r="132">
          <cell r="A132">
            <v>193</v>
          </cell>
          <cell r="B132" t="str">
            <v>2660218020043</v>
          </cell>
          <cell r="C132" t="str">
            <v>vechi</v>
          </cell>
          <cell r="D132" t="str">
            <v>RADU CARMEN</v>
          </cell>
          <cell r="E132" t="str">
            <v>RADU</v>
          </cell>
          <cell r="F132" t="str">
            <v>CARMEN</v>
          </cell>
          <cell r="G132" t="str">
            <v>sef serviciu</v>
          </cell>
          <cell r="H132">
            <v>0</v>
          </cell>
          <cell r="I132">
            <v>3905000</v>
          </cell>
          <cell r="J132">
            <v>5725706</v>
          </cell>
          <cell r="K132">
            <v>5725706</v>
          </cell>
          <cell r="L132">
            <v>1073875</v>
          </cell>
          <cell r="M132">
            <v>1073875</v>
          </cell>
          <cell r="N132">
            <v>746831</v>
          </cell>
          <cell r="O132">
            <v>15</v>
          </cell>
          <cell r="P132">
            <v>746831</v>
          </cell>
          <cell r="Q132">
            <v>168</v>
          </cell>
          <cell r="R132">
            <v>168</v>
          </cell>
          <cell r="S132">
            <v>0</v>
          </cell>
          <cell r="T132">
            <v>0</v>
          </cell>
          <cell r="U132">
            <v>0</v>
          </cell>
          <cell r="V132">
            <v>0</v>
          </cell>
          <cell r="W132">
            <v>0</v>
          </cell>
          <cell r="X132">
            <v>0</v>
          </cell>
          <cell r="Y132">
            <v>0</v>
          </cell>
          <cell r="Z132">
            <v>10</v>
          </cell>
          <cell r="AA132">
            <v>572571</v>
          </cell>
          <cell r="AB132">
            <v>572571</v>
          </cell>
          <cell r="AC132">
            <v>10</v>
          </cell>
          <cell r="AD132">
            <v>572571</v>
          </cell>
          <cell r="AE132">
            <v>572571</v>
          </cell>
          <cell r="AF132">
            <v>15</v>
          </cell>
          <cell r="AG132">
            <v>858856</v>
          </cell>
          <cell r="AH132">
            <v>858856</v>
          </cell>
          <cell r="AI132">
            <v>0</v>
          </cell>
          <cell r="AJ132">
            <v>0</v>
          </cell>
          <cell r="AK132">
            <v>0</v>
          </cell>
          <cell r="AL132">
            <v>0</v>
          </cell>
          <cell r="AM132">
            <v>0</v>
          </cell>
          <cell r="AN132">
            <v>0</v>
          </cell>
          <cell r="AO132">
            <v>0</v>
          </cell>
          <cell r="AP132">
            <v>0</v>
          </cell>
          <cell r="AQ132">
            <v>0</v>
          </cell>
          <cell r="AR132">
            <v>0</v>
          </cell>
          <cell r="AS132">
            <v>0</v>
          </cell>
          <cell r="AT132">
            <v>386485</v>
          </cell>
          <cell r="AU132">
            <v>57257</v>
          </cell>
          <cell r="AV132">
            <v>7729704</v>
          </cell>
          <cell r="AW132">
            <v>541079</v>
          </cell>
          <cell r="AX132">
            <v>0</v>
          </cell>
          <cell r="AY132">
            <v>164850</v>
          </cell>
          <cell r="AZ132">
            <v>6580033</v>
          </cell>
          <cell r="BA132">
            <v>1099000</v>
          </cell>
          <cell r="BB132">
            <v>1</v>
          </cell>
          <cell r="BC132">
            <v>0</v>
          </cell>
          <cell r="BD132">
            <v>1099000</v>
          </cell>
          <cell r="BE132">
            <v>5481033</v>
          </cell>
          <cell r="BF132">
            <v>1350841</v>
          </cell>
          <cell r="BG132">
            <v>5394042</v>
          </cell>
          <cell r="BH132">
            <v>2400000</v>
          </cell>
          <cell r="BI132">
            <v>0</v>
          </cell>
          <cell r="BJ132">
            <v>0</v>
          </cell>
          <cell r="BK132">
            <v>0</v>
          </cell>
          <cell r="BL132">
            <v>2954992</v>
          </cell>
          <cell r="BM132" t="b">
            <v>1</v>
          </cell>
          <cell r="BN132">
            <v>39050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t="str">
            <v>n</v>
          </cell>
          <cell r="CE132">
            <v>0</v>
          </cell>
          <cell r="CF132">
            <v>0</v>
          </cell>
          <cell r="CG132" t="str">
            <v>IANUARIE</v>
          </cell>
          <cell r="CH132" t="str">
            <v>IA</v>
          </cell>
          <cell r="CI132">
            <v>0</v>
          </cell>
          <cell r="CJ132" t="b">
            <v>0</v>
          </cell>
          <cell r="CK132">
            <v>0</v>
          </cell>
          <cell r="CL132">
            <v>0</v>
          </cell>
          <cell r="CM132">
            <v>0</v>
          </cell>
          <cell r="CN132">
            <v>11</v>
          </cell>
          <cell r="CO132" t="str">
            <v>N</v>
          </cell>
          <cell r="CP132" t="str">
            <v>N</v>
          </cell>
          <cell r="CQ132" t="b">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t="b">
            <v>0</v>
          </cell>
          <cell r="DN132" t="b">
            <v>0</v>
          </cell>
          <cell r="DO132" t="b">
            <v>0</v>
          </cell>
          <cell r="DP132" t="b">
            <v>0</v>
          </cell>
          <cell r="DQ132">
            <v>0</v>
          </cell>
          <cell r="DR132">
            <v>0</v>
          </cell>
          <cell r="DS132">
            <v>0</v>
          </cell>
          <cell r="DT132">
            <v>0</v>
          </cell>
          <cell r="DU132">
            <v>0</v>
          </cell>
          <cell r="DV132">
            <v>0</v>
          </cell>
          <cell r="DW132">
            <v>0</v>
          </cell>
          <cell r="DX132">
            <v>0</v>
          </cell>
          <cell r="DY132">
            <v>0</v>
          </cell>
          <cell r="DZ132">
            <v>0</v>
          </cell>
          <cell r="EA132">
            <v>0</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t="b">
            <v>0</v>
          </cell>
          <cell r="ES132">
            <v>0</v>
          </cell>
          <cell r="ET132">
            <v>0</v>
          </cell>
          <cell r="EU132">
            <v>0</v>
          </cell>
          <cell r="EV132">
            <v>33549</v>
          </cell>
          <cell r="EW132" t="b">
            <v>0</v>
          </cell>
        </row>
        <row r="133">
          <cell r="A133">
            <v>237</v>
          </cell>
          <cell r="B133" t="str">
            <v>2760107020048</v>
          </cell>
          <cell r="C133" t="str">
            <v>vechi</v>
          </cell>
          <cell r="D133" t="str">
            <v>URSOI FLAVIA</v>
          </cell>
          <cell r="E133" t="str">
            <v>URSOI</v>
          </cell>
          <cell r="F133" t="str">
            <v>FLAVIA</v>
          </cell>
          <cell r="G133" t="str">
            <v>consilier</v>
          </cell>
          <cell r="H133">
            <v>0</v>
          </cell>
          <cell r="I133">
            <v>3905000</v>
          </cell>
          <cell r="J133">
            <v>3905000</v>
          </cell>
          <cell r="K133">
            <v>3905000</v>
          </cell>
          <cell r="L133">
            <v>0</v>
          </cell>
          <cell r="M133">
            <v>0</v>
          </cell>
          <cell r="N133">
            <v>0</v>
          </cell>
          <cell r="O133">
            <v>0</v>
          </cell>
          <cell r="P133">
            <v>0</v>
          </cell>
          <cell r="Q133">
            <v>168</v>
          </cell>
          <cell r="R133">
            <v>168</v>
          </cell>
          <cell r="S133">
            <v>0</v>
          </cell>
          <cell r="T133">
            <v>0</v>
          </cell>
          <cell r="U133">
            <v>36</v>
          </cell>
          <cell r="V133">
            <v>1673571</v>
          </cell>
          <cell r="W133">
            <v>1673571</v>
          </cell>
          <cell r="X133">
            <v>0</v>
          </cell>
          <cell r="Y133">
            <v>0</v>
          </cell>
          <cell r="Z133">
            <v>0</v>
          </cell>
          <cell r="AA133">
            <v>0</v>
          </cell>
          <cell r="AB133">
            <v>0</v>
          </cell>
          <cell r="AC133">
            <v>0</v>
          </cell>
          <cell r="AD133">
            <v>0</v>
          </cell>
          <cell r="AE133">
            <v>0</v>
          </cell>
          <cell r="AF133">
            <v>15</v>
          </cell>
          <cell r="AG133">
            <v>585750</v>
          </cell>
          <cell r="AH133">
            <v>585750</v>
          </cell>
          <cell r="AI133">
            <v>0</v>
          </cell>
          <cell r="AJ133">
            <v>0</v>
          </cell>
          <cell r="AK133">
            <v>0</v>
          </cell>
          <cell r="AL133">
            <v>0</v>
          </cell>
          <cell r="AM133">
            <v>0</v>
          </cell>
          <cell r="AN133">
            <v>0</v>
          </cell>
          <cell r="AO133">
            <v>0</v>
          </cell>
          <cell r="AP133">
            <v>0</v>
          </cell>
          <cell r="AQ133">
            <v>0</v>
          </cell>
          <cell r="AR133">
            <v>0</v>
          </cell>
          <cell r="AS133">
            <v>0</v>
          </cell>
          <cell r="AT133">
            <v>224538</v>
          </cell>
          <cell r="AU133">
            <v>39050</v>
          </cell>
          <cell r="AV133">
            <v>6164321</v>
          </cell>
          <cell r="AW133">
            <v>431502</v>
          </cell>
          <cell r="AX133">
            <v>0</v>
          </cell>
          <cell r="AY133">
            <v>164850</v>
          </cell>
          <cell r="AZ133">
            <v>5304381</v>
          </cell>
          <cell r="BA133">
            <v>1099000</v>
          </cell>
          <cell r="BB133">
            <v>1</v>
          </cell>
          <cell r="BC133">
            <v>0</v>
          </cell>
          <cell r="BD133">
            <v>1099000</v>
          </cell>
          <cell r="BE133">
            <v>4205381</v>
          </cell>
          <cell r="BF133">
            <v>960057</v>
          </cell>
          <cell r="BG133">
            <v>4509174</v>
          </cell>
          <cell r="BH133">
            <v>1500000</v>
          </cell>
          <cell r="BI133">
            <v>0</v>
          </cell>
          <cell r="BJ133">
            <v>100000</v>
          </cell>
          <cell r="BK133">
            <v>0</v>
          </cell>
          <cell r="BL133">
            <v>2870124</v>
          </cell>
          <cell r="BM133" t="b">
            <v>1</v>
          </cell>
          <cell r="BN133">
            <v>39050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E133">
            <v>0</v>
          </cell>
          <cell r="CF133">
            <v>0</v>
          </cell>
          <cell r="CG133" t="str">
            <v>IANUARIE</v>
          </cell>
          <cell r="CH133" t="str">
            <v>IA</v>
          </cell>
          <cell r="CI133">
            <v>0</v>
          </cell>
          <cell r="CJ133" t="b">
            <v>0</v>
          </cell>
          <cell r="CK133">
            <v>0</v>
          </cell>
          <cell r="CL133">
            <v>0</v>
          </cell>
          <cell r="CM133">
            <v>0</v>
          </cell>
          <cell r="CN133">
            <v>11</v>
          </cell>
          <cell r="CO133" t="str">
            <v>N</v>
          </cell>
          <cell r="CP133" t="str">
            <v>N</v>
          </cell>
          <cell r="CQ133" t="b">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t="b">
            <v>0</v>
          </cell>
          <cell r="DN133" t="b">
            <v>0</v>
          </cell>
          <cell r="DO133" t="b">
            <v>0</v>
          </cell>
          <cell r="DP133" t="b">
            <v>0</v>
          </cell>
          <cell r="DQ133">
            <v>0</v>
          </cell>
          <cell r="DR133">
            <v>0</v>
          </cell>
          <cell r="DS133">
            <v>0</v>
          </cell>
          <cell r="DT133">
            <v>0</v>
          </cell>
          <cell r="DU133">
            <v>0</v>
          </cell>
          <cell r="DV133">
            <v>0</v>
          </cell>
          <cell r="DW133">
            <v>0</v>
          </cell>
          <cell r="DX133">
            <v>0</v>
          </cell>
          <cell r="DY133">
            <v>0</v>
          </cell>
          <cell r="DZ133">
            <v>0</v>
          </cell>
          <cell r="EA133">
            <v>0</v>
          </cell>
          <cell r="EB133">
            <v>0</v>
          </cell>
          <cell r="EC133">
            <v>0</v>
          </cell>
          <cell r="ED133">
            <v>0</v>
          </cell>
          <cell r="EE133">
            <v>0</v>
          </cell>
          <cell r="EF133">
            <v>0</v>
          </cell>
          <cell r="EG133">
            <v>0</v>
          </cell>
          <cell r="EH133">
            <v>0</v>
          </cell>
          <cell r="EI133">
            <v>0</v>
          </cell>
          <cell r="EJ133">
            <v>0</v>
          </cell>
          <cell r="EK133">
            <v>0</v>
          </cell>
          <cell r="EL133">
            <v>0</v>
          </cell>
          <cell r="EM133">
            <v>0</v>
          </cell>
          <cell r="EN133">
            <v>0</v>
          </cell>
          <cell r="EO133">
            <v>0</v>
          </cell>
          <cell r="EP133">
            <v>0</v>
          </cell>
          <cell r="EQ133">
            <v>0</v>
          </cell>
          <cell r="ER133" t="b">
            <v>0</v>
          </cell>
          <cell r="ES133">
            <v>0</v>
          </cell>
          <cell r="ET133">
            <v>0</v>
          </cell>
          <cell r="EU133">
            <v>0</v>
          </cell>
          <cell r="EV133">
            <v>36192</v>
          </cell>
          <cell r="EW133" t="b">
            <v>0</v>
          </cell>
        </row>
        <row r="134">
          <cell r="A134">
            <v>194</v>
          </cell>
          <cell r="B134" t="str">
            <v>2561015020093</v>
          </cell>
          <cell r="C134" t="str">
            <v>vechi</v>
          </cell>
          <cell r="D134" t="str">
            <v>BOTOCAN VIORICA</v>
          </cell>
          <cell r="E134" t="str">
            <v>BOTOCAN</v>
          </cell>
          <cell r="F134" t="str">
            <v>VIORICA</v>
          </cell>
          <cell r="G134" t="str">
            <v>consilier</v>
          </cell>
          <cell r="H134">
            <v>0</v>
          </cell>
          <cell r="I134">
            <v>3905000</v>
          </cell>
          <cell r="J134">
            <v>3905000</v>
          </cell>
          <cell r="K134">
            <v>3905000</v>
          </cell>
          <cell r="L134">
            <v>0</v>
          </cell>
          <cell r="M134">
            <v>0</v>
          </cell>
          <cell r="N134">
            <v>0</v>
          </cell>
          <cell r="O134">
            <v>0</v>
          </cell>
          <cell r="P134">
            <v>0</v>
          </cell>
          <cell r="Q134">
            <v>168</v>
          </cell>
          <cell r="R134">
            <v>168</v>
          </cell>
          <cell r="S134">
            <v>0</v>
          </cell>
          <cell r="T134">
            <v>0</v>
          </cell>
          <cell r="U134">
            <v>0</v>
          </cell>
          <cell r="V134">
            <v>0</v>
          </cell>
          <cell r="W134">
            <v>0</v>
          </cell>
          <cell r="X134">
            <v>0</v>
          </cell>
          <cell r="Y134">
            <v>0</v>
          </cell>
          <cell r="Z134">
            <v>25</v>
          </cell>
          <cell r="AA134">
            <v>976250</v>
          </cell>
          <cell r="AB134">
            <v>976250</v>
          </cell>
          <cell r="AC134">
            <v>0</v>
          </cell>
          <cell r="AD134">
            <v>0</v>
          </cell>
          <cell r="AE134">
            <v>0</v>
          </cell>
          <cell r="AF134">
            <v>15</v>
          </cell>
          <cell r="AG134">
            <v>585750</v>
          </cell>
          <cell r="AH134">
            <v>585750</v>
          </cell>
          <cell r="AI134">
            <v>0</v>
          </cell>
          <cell r="AJ134">
            <v>0</v>
          </cell>
          <cell r="AK134">
            <v>0</v>
          </cell>
          <cell r="AL134">
            <v>0</v>
          </cell>
          <cell r="AM134">
            <v>0</v>
          </cell>
          <cell r="AN134">
            <v>0</v>
          </cell>
          <cell r="AO134">
            <v>0</v>
          </cell>
          <cell r="AP134">
            <v>0</v>
          </cell>
          <cell r="AQ134">
            <v>0</v>
          </cell>
          <cell r="AR134">
            <v>0</v>
          </cell>
          <cell r="AS134">
            <v>0</v>
          </cell>
          <cell r="AT134">
            <v>273350</v>
          </cell>
          <cell r="AU134">
            <v>39050</v>
          </cell>
          <cell r="AV134">
            <v>5467000</v>
          </cell>
          <cell r="AW134">
            <v>382690</v>
          </cell>
          <cell r="AX134">
            <v>0</v>
          </cell>
          <cell r="AY134">
            <v>164850</v>
          </cell>
          <cell r="AZ134">
            <v>4607060</v>
          </cell>
          <cell r="BA134">
            <v>1099000</v>
          </cell>
          <cell r="BB134">
            <v>1.35</v>
          </cell>
          <cell r="BC134">
            <v>384650</v>
          </cell>
          <cell r="BD134">
            <v>1483650</v>
          </cell>
          <cell r="BE134">
            <v>3123410</v>
          </cell>
          <cell r="BF134">
            <v>657105</v>
          </cell>
          <cell r="BG134">
            <v>4114805</v>
          </cell>
          <cell r="BH134">
            <v>1900000</v>
          </cell>
          <cell r="BI134">
            <v>0</v>
          </cell>
          <cell r="BJ134">
            <v>0</v>
          </cell>
          <cell r="BK134">
            <v>0</v>
          </cell>
          <cell r="BL134">
            <v>2175755</v>
          </cell>
          <cell r="BM134" t="b">
            <v>1</v>
          </cell>
          <cell r="BN134">
            <v>39050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E134">
            <v>0</v>
          </cell>
          <cell r="CF134">
            <v>0</v>
          </cell>
          <cell r="CG134" t="str">
            <v>IANUARIE</v>
          </cell>
          <cell r="CH134" t="str">
            <v>IA</v>
          </cell>
          <cell r="CI134">
            <v>0</v>
          </cell>
          <cell r="CJ134" t="b">
            <v>0</v>
          </cell>
          <cell r="CK134">
            <v>0</v>
          </cell>
          <cell r="CL134">
            <v>0</v>
          </cell>
          <cell r="CM134">
            <v>0</v>
          </cell>
          <cell r="CN134">
            <v>11</v>
          </cell>
          <cell r="CO134" t="str">
            <v>N</v>
          </cell>
          <cell r="CP134" t="str">
            <v>N</v>
          </cell>
          <cell r="CQ134" t="b">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t="b">
            <v>0</v>
          </cell>
          <cell r="DN134" t="b">
            <v>0</v>
          </cell>
          <cell r="DO134" t="b">
            <v>0</v>
          </cell>
          <cell r="DP134" t="b">
            <v>0</v>
          </cell>
          <cell r="DQ134">
            <v>0</v>
          </cell>
          <cell r="DR134">
            <v>0</v>
          </cell>
          <cell r="DS134">
            <v>0</v>
          </cell>
          <cell r="DT134">
            <v>0</v>
          </cell>
          <cell r="DU134">
            <v>0</v>
          </cell>
          <cell r="DV134">
            <v>0</v>
          </cell>
          <cell r="DW134">
            <v>0</v>
          </cell>
          <cell r="DX134">
            <v>0</v>
          </cell>
          <cell r="DY134">
            <v>0</v>
          </cell>
          <cell r="DZ134">
            <v>0</v>
          </cell>
          <cell r="EA134">
            <v>0</v>
          </cell>
          <cell r="EB134">
            <v>0</v>
          </cell>
          <cell r="EC134">
            <v>0</v>
          </cell>
          <cell r="ED134">
            <v>0</v>
          </cell>
          <cell r="EE134">
            <v>0</v>
          </cell>
          <cell r="EF134">
            <v>0</v>
          </cell>
          <cell r="EG134">
            <v>0</v>
          </cell>
          <cell r="EH134">
            <v>0</v>
          </cell>
          <cell r="EI134">
            <v>0</v>
          </cell>
          <cell r="EJ134">
            <v>0</v>
          </cell>
          <cell r="EK134">
            <v>0</v>
          </cell>
          <cell r="EL134">
            <v>0</v>
          </cell>
          <cell r="EM134">
            <v>0</v>
          </cell>
          <cell r="EN134">
            <v>0</v>
          </cell>
          <cell r="EO134">
            <v>0</v>
          </cell>
          <cell r="EP134">
            <v>0</v>
          </cell>
          <cell r="EQ134">
            <v>0</v>
          </cell>
          <cell r="ER134" t="b">
            <v>0</v>
          </cell>
          <cell r="ES134">
            <v>0</v>
          </cell>
          <cell r="ET134">
            <v>0</v>
          </cell>
          <cell r="EU134">
            <v>0</v>
          </cell>
          <cell r="EV134">
            <v>36200</v>
          </cell>
          <cell r="EW134" t="b">
            <v>0</v>
          </cell>
        </row>
        <row r="135">
          <cell r="A135">
            <v>200</v>
          </cell>
          <cell r="B135" t="str">
            <v>2560803020041</v>
          </cell>
          <cell r="C135" t="str">
            <v>vechi</v>
          </cell>
          <cell r="D135" t="str">
            <v>KELEMEN MARIA-ANA</v>
          </cell>
          <cell r="E135" t="str">
            <v>KELEMEN</v>
          </cell>
          <cell r="F135" t="str">
            <v>MARIA-ANA</v>
          </cell>
          <cell r="G135" t="str">
            <v>inspector</v>
          </cell>
          <cell r="H135">
            <v>0</v>
          </cell>
          <cell r="I135">
            <v>2547000</v>
          </cell>
          <cell r="J135">
            <v>2547000</v>
          </cell>
          <cell r="K135">
            <v>2547000</v>
          </cell>
          <cell r="L135">
            <v>0</v>
          </cell>
          <cell r="M135">
            <v>0</v>
          </cell>
          <cell r="N135">
            <v>0</v>
          </cell>
          <cell r="O135">
            <v>0</v>
          </cell>
          <cell r="P135">
            <v>0</v>
          </cell>
          <cell r="Q135">
            <v>168</v>
          </cell>
          <cell r="R135">
            <v>168</v>
          </cell>
          <cell r="S135">
            <v>0</v>
          </cell>
          <cell r="T135">
            <v>0</v>
          </cell>
          <cell r="U135">
            <v>3</v>
          </cell>
          <cell r="V135">
            <v>90964</v>
          </cell>
          <cell r="W135">
            <v>90964</v>
          </cell>
          <cell r="X135">
            <v>0</v>
          </cell>
          <cell r="Y135">
            <v>0</v>
          </cell>
          <cell r="Z135">
            <v>25</v>
          </cell>
          <cell r="AA135">
            <v>636750</v>
          </cell>
          <cell r="AB135">
            <v>636750</v>
          </cell>
          <cell r="AC135">
            <v>0</v>
          </cell>
          <cell r="AD135">
            <v>0</v>
          </cell>
          <cell r="AE135">
            <v>0</v>
          </cell>
          <cell r="AF135">
            <v>15</v>
          </cell>
          <cell r="AG135">
            <v>382050</v>
          </cell>
          <cell r="AH135">
            <v>382050</v>
          </cell>
          <cell r="AI135">
            <v>0</v>
          </cell>
          <cell r="AJ135">
            <v>0</v>
          </cell>
          <cell r="AK135">
            <v>0</v>
          </cell>
          <cell r="AL135">
            <v>0</v>
          </cell>
          <cell r="AM135">
            <v>0</v>
          </cell>
          <cell r="AN135">
            <v>0</v>
          </cell>
          <cell r="AO135">
            <v>0</v>
          </cell>
          <cell r="AP135">
            <v>0</v>
          </cell>
          <cell r="AQ135">
            <v>0</v>
          </cell>
          <cell r="AR135">
            <v>0</v>
          </cell>
          <cell r="AS135">
            <v>0</v>
          </cell>
          <cell r="AT135">
            <v>178290</v>
          </cell>
          <cell r="AU135">
            <v>25470</v>
          </cell>
          <cell r="AV135">
            <v>3656764</v>
          </cell>
          <cell r="AW135">
            <v>255973</v>
          </cell>
          <cell r="AX135">
            <v>0</v>
          </cell>
          <cell r="AY135">
            <v>164850</v>
          </cell>
          <cell r="AZ135">
            <v>3032181</v>
          </cell>
          <cell r="BA135">
            <v>1099000</v>
          </cell>
          <cell r="BB135">
            <v>1</v>
          </cell>
          <cell r="BC135">
            <v>0</v>
          </cell>
          <cell r="BD135">
            <v>1099000</v>
          </cell>
          <cell r="BE135">
            <v>1933181</v>
          </cell>
          <cell r="BF135">
            <v>381682</v>
          </cell>
          <cell r="BG135">
            <v>2815349</v>
          </cell>
          <cell r="BH135">
            <v>2000000</v>
          </cell>
          <cell r="BI135">
            <v>0</v>
          </cell>
          <cell r="BJ135">
            <v>0</v>
          </cell>
          <cell r="BK135">
            <v>0</v>
          </cell>
          <cell r="BL135">
            <v>789879</v>
          </cell>
          <cell r="BM135" t="b">
            <v>1</v>
          </cell>
          <cell r="BN135">
            <v>25470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E135">
            <v>0</v>
          </cell>
          <cell r="CF135">
            <v>0</v>
          </cell>
          <cell r="CG135" t="str">
            <v>IANUARIE</v>
          </cell>
          <cell r="CH135" t="str">
            <v>IA</v>
          </cell>
          <cell r="CI135">
            <v>0</v>
          </cell>
          <cell r="CJ135" t="b">
            <v>0</v>
          </cell>
          <cell r="CK135">
            <v>0</v>
          </cell>
          <cell r="CL135">
            <v>0</v>
          </cell>
          <cell r="CM135">
            <v>0</v>
          </cell>
          <cell r="CN135">
            <v>11</v>
          </cell>
          <cell r="CO135" t="str">
            <v>N</v>
          </cell>
          <cell r="CP135" t="str">
            <v>N</v>
          </cell>
          <cell r="CQ135" t="b">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t="b">
            <v>0</v>
          </cell>
          <cell r="DN135" t="b">
            <v>0</v>
          </cell>
          <cell r="DO135" t="b">
            <v>0</v>
          </cell>
          <cell r="DP135" t="b">
            <v>0</v>
          </cell>
          <cell r="DQ135">
            <v>0</v>
          </cell>
          <cell r="DR135">
            <v>0</v>
          </cell>
          <cell r="DS135">
            <v>0</v>
          </cell>
          <cell r="DT135">
            <v>0</v>
          </cell>
          <cell r="DU135">
            <v>0</v>
          </cell>
          <cell r="DV135">
            <v>0</v>
          </cell>
          <cell r="DW135">
            <v>0</v>
          </cell>
          <cell r="DX135">
            <v>0</v>
          </cell>
          <cell r="DY135">
            <v>0</v>
          </cell>
          <cell r="DZ135">
            <v>0</v>
          </cell>
          <cell r="EA135">
            <v>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t="b">
            <v>0</v>
          </cell>
          <cell r="ES135">
            <v>0</v>
          </cell>
          <cell r="ET135">
            <v>0</v>
          </cell>
          <cell r="EU135">
            <v>0</v>
          </cell>
          <cell r="EV135">
            <v>36192</v>
          </cell>
          <cell r="EW135" t="b">
            <v>0</v>
          </cell>
        </row>
        <row r="136">
          <cell r="A136">
            <v>196</v>
          </cell>
          <cell r="B136" t="str">
            <v>2550910020034</v>
          </cell>
          <cell r="C136" t="str">
            <v>vechi</v>
          </cell>
          <cell r="D136" t="str">
            <v>BOSZORMENYI OLGA</v>
          </cell>
          <cell r="E136" t="str">
            <v>BOSZORMENYI</v>
          </cell>
          <cell r="F136" t="str">
            <v>OLGA</v>
          </cell>
          <cell r="G136" t="str">
            <v>inspector</v>
          </cell>
          <cell r="H136">
            <v>0</v>
          </cell>
          <cell r="I136">
            <v>2547000</v>
          </cell>
          <cell r="J136">
            <v>2929050</v>
          </cell>
          <cell r="K136">
            <v>2929050</v>
          </cell>
          <cell r="L136">
            <v>0</v>
          </cell>
          <cell r="M136">
            <v>0</v>
          </cell>
          <cell r="N136">
            <v>382050</v>
          </cell>
          <cell r="O136">
            <v>15</v>
          </cell>
          <cell r="P136">
            <v>382050</v>
          </cell>
          <cell r="Q136">
            <v>168</v>
          </cell>
          <cell r="R136">
            <v>168</v>
          </cell>
          <cell r="S136">
            <v>0</v>
          </cell>
          <cell r="T136">
            <v>0</v>
          </cell>
          <cell r="U136">
            <v>7</v>
          </cell>
          <cell r="V136">
            <v>244088</v>
          </cell>
          <cell r="W136">
            <v>244088</v>
          </cell>
          <cell r="X136">
            <v>0</v>
          </cell>
          <cell r="Y136">
            <v>0</v>
          </cell>
          <cell r="Z136">
            <v>25</v>
          </cell>
          <cell r="AA136">
            <v>732262</v>
          </cell>
          <cell r="AB136">
            <v>732262</v>
          </cell>
          <cell r="AC136">
            <v>10</v>
          </cell>
          <cell r="AD136">
            <v>292905</v>
          </cell>
          <cell r="AE136">
            <v>292905</v>
          </cell>
          <cell r="AF136">
            <v>15</v>
          </cell>
          <cell r="AG136">
            <v>439358</v>
          </cell>
          <cell r="AH136">
            <v>439358</v>
          </cell>
          <cell r="AI136">
            <v>0</v>
          </cell>
          <cell r="AJ136">
            <v>0</v>
          </cell>
          <cell r="AK136">
            <v>0</v>
          </cell>
          <cell r="AL136">
            <v>0</v>
          </cell>
          <cell r="AM136">
            <v>0</v>
          </cell>
          <cell r="AN136">
            <v>0</v>
          </cell>
          <cell r="AO136">
            <v>0</v>
          </cell>
          <cell r="AP136">
            <v>0</v>
          </cell>
          <cell r="AQ136">
            <v>0</v>
          </cell>
          <cell r="AR136">
            <v>0</v>
          </cell>
          <cell r="AS136">
            <v>0</v>
          </cell>
          <cell r="AT136">
            <v>219679</v>
          </cell>
          <cell r="AU136">
            <v>29290</v>
          </cell>
          <cell r="AV136">
            <v>4637663</v>
          </cell>
          <cell r="AW136">
            <v>324636</v>
          </cell>
          <cell r="AX136">
            <v>0</v>
          </cell>
          <cell r="AY136">
            <v>164850</v>
          </cell>
          <cell r="AZ136">
            <v>3899208</v>
          </cell>
          <cell r="BA136">
            <v>1099000</v>
          </cell>
          <cell r="BB136">
            <v>1.7</v>
          </cell>
          <cell r="BC136">
            <v>769300</v>
          </cell>
          <cell r="BD136">
            <v>1868300</v>
          </cell>
          <cell r="BE136">
            <v>2030908</v>
          </cell>
          <cell r="BF136">
            <v>404159</v>
          </cell>
          <cell r="BG136">
            <v>3659899</v>
          </cell>
          <cell r="BH136">
            <v>1100000</v>
          </cell>
          <cell r="BI136">
            <v>0</v>
          </cell>
          <cell r="BJ136">
            <v>980000</v>
          </cell>
          <cell r="BK136">
            <v>0</v>
          </cell>
          <cell r="BL136">
            <v>1554429</v>
          </cell>
          <cell r="BM136" t="b">
            <v>1</v>
          </cell>
          <cell r="BN136">
            <v>25470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E136">
            <v>0</v>
          </cell>
          <cell r="CF136">
            <v>0</v>
          </cell>
          <cell r="CG136" t="str">
            <v>IANUARIE</v>
          </cell>
          <cell r="CH136" t="str">
            <v>IA</v>
          </cell>
          <cell r="CI136">
            <v>0</v>
          </cell>
          <cell r="CJ136" t="b">
            <v>0</v>
          </cell>
          <cell r="CK136">
            <v>0</v>
          </cell>
          <cell r="CL136">
            <v>0</v>
          </cell>
          <cell r="CM136">
            <v>0</v>
          </cell>
          <cell r="CN136">
            <v>11</v>
          </cell>
          <cell r="CO136" t="str">
            <v>N</v>
          </cell>
          <cell r="CP136" t="str">
            <v>N</v>
          </cell>
          <cell r="CQ136" t="b">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t="b">
            <v>0</v>
          </cell>
          <cell r="DN136" t="b">
            <v>0</v>
          </cell>
          <cell r="DO136" t="b">
            <v>0</v>
          </cell>
          <cell r="DP136" t="b">
            <v>0</v>
          </cell>
          <cell r="DQ136">
            <v>0</v>
          </cell>
          <cell r="DR136">
            <v>0</v>
          </cell>
          <cell r="DS136">
            <v>0</v>
          </cell>
          <cell r="DT136">
            <v>0</v>
          </cell>
          <cell r="DU136">
            <v>0</v>
          </cell>
          <cell r="DV136">
            <v>0</v>
          </cell>
          <cell r="DW136">
            <v>0</v>
          </cell>
          <cell r="DX136">
            <v>0</v>
          </cell>
          <cell r="DY136">
            <v>0</v>
          </cell>
          <cell r="DZ136">
            <v>0</v>
          </cell>
          <cell r="EA136">
            <v>0</v>
          </cell>
          <cell r="EB136">
            <v>0</v>
          </cell>
          <cell r="EC136">
            <v>0</v>
          </cell>
          <cell r="ED136">
            <v>0</v>
          </cell>
          <cell r="EE136">
            <v>0</v>
          </cell>
          <cell r="EF136">
            <v>0</v>
          </cell>
          <cell r="EG136">
            <v>0</v>
          </cell>
          <cell r="EH136">
            <v>0</v>
          </cell>
          <cell r="EI136">
            <v>0</v>
          </cell>
          <cell r="EJ136">
            <v>0</v>
          </cell>
          <cell r="EK136">
            <v>0</v>
          </cell>
          <cell r="EL136">
            <v>0</v>
          </cell>
          <cell r="EM136">
            <v>0</v>
          </cell>
          <cell r="EN136">
            <v>0</v>
          </cell>
          <cell r="EO136">
            <v>0</v>
          </cell>
          <cell r="EP136">
            <v>0</v>
          </cell>
          <cell r="EQ136">
            <v>0</v>
          </cell>
          <cell r="ER136" t="b">
            <v>0</v>
          </cell>
          <cell r="ES136">
            <v>0</v>
          </cell>
          <cell r="ET136">
            <v>0</v>
          </cell>
          <cell r="EU136">
            <v>0</v>
          </cell>
          <cell r="EV136">
            <v>34814</v>
          </cell>
          <cell r="EW136" t="b">
            <v>0</v>
          </cell>
        </row>
        <row r="137">
          <cell r="A137">
            <v>197</v>
          </cell>
          <cell r="B137" t="str">
            <v>2690427022801</v>
          </cell>
          <cell r="C137" t="str">
            <v>vechi</v>
          </cell>
          <cell r="D137" t="str">
            <v>DRILA MARIA</v>
          </cell>
          <cell r="E137" t="str">
            <v>DRILA</v>
          </cell>
          <cell r="F137" t="str">
            <v>MARIA</v>
          </cell>
          <cell r="G137" t="str">
            <v>inspector</v>
          </cell>
          <cell r="H137">
            <v>0</v>
          </cell>
          <cell r="I137">
            <v>1404323</v>
          </cell>
          <cell r="J137">
            <v>1404323</v>
          </cell>
          <cell r="K137">
            <v>0</v>
          </cell>
          <cell r="L137">
            <v>0</v>
          </cell>
          <cell r="M137">
            <v>0</v>
          </cell>
          <cell r="N137">
            <v>0</v>
          </cell>
          <cell r="O137">
            <v>0</v>
          </cell>
          <cell r="P137">
            <v>0</v>
          </cell>
          <cell r="Q137">
            <v>168</v>
          </cell>
          <cell r="R137">
            <v>0</v>
          </cell>
          <cell r="S137">
            <v>0</v>
          </cell>
          <cell r="T137">
            <v>0</v>
          </cell>
          <cell r="U137">
            <v>0</v>
          </cell>
          <cell r="V137">
            <v>0</v>
          </cell>
          <cell r="W137">
            <v>0</v>
          </cell>
          <cell r="X137">
            <v>0</v>
          </cell>
          <cell r="Y137">
            <v>0</v>
          </cell>
          <cell r="Z137">
            <v>10</v>
          </cell>
          <cell r="AA137">
            <v>0</v>
          </cell>
          <cell r="AB137">
            <v>140432</v>
          </cell>
          <cell r="AC137">
            <v>0</v>
          </cell>
          <cell r="AD137">
            <v>0</v>
          </cell>
          <cell r="AE137">
            <v>0</v>
          </cell>
          <cell r="AF137">
            <v>0</v>
          </cell>
          <cell r="AG137">
            <v>0</v>
          </cell>
          <cell r="AH137">
            <v>0</v>
          </cell>
          <cell r="AI137">
            <v>0</v>
          </cell>
          <cell r="AJ137">
            <v>0</v>
          </cell>
          <cell r="AK137">
            <v>1313042</v>
          </cell>
          <cell r="AL137">
            <v>0</v>
          </cell>
          <cell r="AM137">
            <v>0</v>
          </cell>
          <cell r="AN137">
            <v>0</v>
          </cell>
          <cell r="AO137">
            <v>0</v>
          </cell>
          <cell r="AP137">
            <v>0</v>
          </cell>
          <cell r="AQ137">
            <v>0</v>
          </cell>
          <cell r="AR137">
            <v>0</v>
          </cell>
          <cell r="AS137">
            <v>0</v>
          </cell>
          <cell r="AT137">
            <v>77238</v>
          </cell>
          <cell r="AU137">
            <v>14043</v>
          </cell>
          <cell r="AV137">
            <v>1313042</v>
          </cell>
          <cell r="AW137">
            <v>91913</v>
          </cell>
          <cell r="AX137">
            <v>0</v>
          </cell>
          <cell r="AY137">
            <v>164850</v>
          </cell>
          <cell r="AZ137">
            <v>964998</v>
          </cell>
          <cell r="BA137">
            <v>1099000</v>
          </cell>
          <cell r="BB137">
            <v>1</v>
          </cell>
          <cell r="BC137">
            <v>0</v>
          </cell>
          <cell r="BD137">
            <v>964998</v>
          </cell>
          <cell r="BE137">
            <v>0</v>
          </cell>
          <cell r="BF137">
            <v>0</v>
          </cell>
          <cell r="BG137">
            <v>1129848</v>
          </cell>
          <cell r="BH137">
            <v>0</v>
          </cell>
          <cell r="BI137">
            <v>0</v>
          </cell>
          <cell r="BJ137">
            <v>268406</v>
          </cell>
          <cell r="BK137">
            <v>0</v>
          </cell>
          <cell r="BL137">
            <v>847399</v>
          </cell>
          <cell r="BM137" t="b">
            <v>1</v>
          </cell>
          <cell r="BN137">
            <v>14043</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E137">
            <v>0</v>
          </cell>
          <cell r="CF137">
            <v>0</v>
          </cell>
          <cell r="CG137" t="str">
            <v>IANUARIE</v>
          </cell>
          <cell r="CH137" t="str">
            <v>IA</v>
          </cell>
          <cell r="CI137">
            <v>0</v>
          </cell>
          <cell r="CJ137" t="b">
            <v>0</v>
          </cell>
          <cell r="CK137">
            <v>0</v>
          </cell>
          <cell r="CL137">
            <v>0</v>
          </cell>
          <cell r="CM137">
            <v>0</v>
          </cell>
          <cell r="CN137">
            <v>11</v>
          </cell>
          <cell r="CO137" t="str">
            <v>N</v>
          </cell>
          <cell r="CP137" t="str">
            <v>N</v>
          </cell>
          <cell r="CQ137" t="b">
            <v>0</v>
          </cell>
          <cell r="CR137">
            <v>85</v>
          </cell>
          <cell r="CS137">
            <v>0</v>
          </cell>
          <cell r="CT137">
            <v>168</v>
          </cell>
          <cell r="CU137">
            <v>0</v>
          </cell>
          <cell r="CV137">
            <v>168</v>
          </cell>
          <cell r="CW137">
            <v>0</v>
          </cell>
          <cell r="CX137">
            <v>0</v>
          </cell>
          <cell r="CY137">
            <v>1313042</v>
          </cell>
          <cell r="CZ137">
            <v>168</v>
          </cell>
          <cell r="DA137">
            <v>0</v>
          </cell>
          <cell r="DB137">
            <v>168</v>
          </cell>
          <cell r="DC137">
            <v>0</v>
          </cell>
          <cell r="DD137">
            <v>1313042</v>
          </cell>
          <cell r="DE137">
            <v>1313042</v>
          </cell>
          <cell r="DF137">
            <v>0</v>
          </cell>
          <cell r="DG137">
            <v>0</v>
          </cell>
          <cell r="DH137">
            <v>0</v>
          </cell>
          <cell r="DI137">
            <v>0</v>
          </cell>
          <cell r="DJ137">
            <v>0</v>
          </cell>
          <cell r="DK137">
            <v>0</v>
          </cell>
          <cell r="DL137">
            <v>0</v>
          </cell>
          <cell r="DM137" t="b">
            <v>0</v>
          </cell>
          <cell r="DN137" t="b">
            <v>0</v>
          </cell>
          <cell r="DO137" t="b">
            <v>0</v>
          </cell>
          <cell r="DP137" t="b">
            <v>1</v>
          </cell>
          <cell r="DQ137">
            <v>0</v>
          </cell>
          <cell r="DR137">
            <v>0</v>
          </cell>
          <cell r="DS137">
            <v>0</v>
          </cell>
          <cell r="DT137">
            <v>0</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t="b">
            <v>0</v>
          </cell>
          <cell r="ES137">
            <v>0</v>
          </cell>
          <cell r="ET137">
            <v>0</v>
          </cell>
          <cell r="EU137">
            <v>0</v>
          </cell>
          <cell r="EV137">
            <v>35409</v>
          </cell>
          <cell r="EW137" t="b">
            <v>0</v>
          </cell>
        </row>
        <row r="138">
          <cell r="A138">
            <v>199</v>
          </cell>
          <cell r="B138" t="str">
            <v>2580103020024</v>
          </cell>
          <cell r="C138" t="str">
            <v>vechi</v>
          </cell>
          <cell r="D138" t="str">
            <v>IACOB AURELIA</v>
          </cell>
          <cell r="E138" t="str">
            <v>IACOB</v>
          </cell>
          <cell r="F138" t="str">
            <v>AURELIA</v>
          </cell>
          <cell r="G138" t="str">
            <v>inspector</v>
          </cell>
          <cell r="H138">
            <v>0</v>
          </cell>
          <cell r="I138">
            <v>2497467</v>
          </cell>
          <cell r="J138">
            <v>2497467</v>
          </cell>
          <cell r="K138">
            <v>2497467</v>
          </cell>
          <cell r="L138">
            <v>0</v>
          </cell>
          <cell r="M138">
            <v>0</v>
          </cell>
          <cell r="N138">
            <v>0</v>
          </cell>
          <cell r="O138">
            <v>0</v>
          </cell>
          <cell r="P138">
            <v>0</v>
          </cell>
          <cell r="Q138">
            <v>168</v>
          </cell>
          <cell r="R138">
            <v>168</v>
          </cell>
          <cell r="S138">
            <v>0</v>
          </cell>
          <cell r="T138">
            <v>0</v>
          </cell>
          <cell r="U138">
            <v>0</v>
          </cell>
          <cell r="V138">
            <v>0</v>
          </cell>
          <cell r="W138">
            <v>0</v>
          </cell>
          <cell r="X138">
            <v>0</v>
          </cell>
          <cell r="Y138">
            <v>0</v>
          </cell>
          <cell r="Z138">
            <v>25</v>
          </cell>
          <cell r="AA138">
            <v>624367</v>
          </cell>
          <cell r="AB138">
            <v>624367</v>
          </cell>
          <cell r="AC138">
            <v>10</v>
          </cell>
          <cell r="AD138">
            <v>249747</v>
          </cell>
          <cell r="AE138">
            <v>249747</v>
          </cell>
          <cell r="AF138">
            <v>15</v>
          </cell>
          <cell r="AG138">
            <v>374620</v>
          </cell>
          <cell r="AH138">
            <v>374620</v>
          </cell>
          <cell r="AI138">
            <v>0</v>
          </cell>
          <cell r="AJ138">
            <v>0</v>
          </cell>
          <cell r="AK138">
            <v>0</v>
          </cell>
          <cell r="AL138">
            <v>0</v>
          </cell>
          <cell r="AM138">
            <v>0</v>
          </cell>
          <cell r="AN138">
            <v>0</v>
          </cell>
          <cell r="AO138">
            <v>0</v>
          </cell>
          <cell r="AP138">
            <v>0</v>
          </cell>
          <cell r="AQ138">
            <v>0</v>
          </cell>
          <cell r="AR138">
            <v>0</v>
          </cell>
          <cell r="AS138">
            <v>0</v>
          </cell>
          <cell r="AT138">
            <v>187310</v>
          </cell>
          <cell r="AU138">
            <v>24975</v>
          </cell>
          <cell r="AV138">
            <v>3746201</v>
          </cell>
          <cell r="AW138">
            <v>262234</v>
          </cell>
          <cell r="AX138">
            <v>0</v>
          </cell>
          <cell r="AY138">
            <v>164850</v>
          </cell>
          <cell r="AZ138">
            <v>3106832</v>
          </cell>
          <cell r="BA138">
            <v>1099000</v>
          </cell>
          <cell r="BB138">
            <v>1.2</v>
          </cell>
          <cell r="BC138">
            <v>219800</v>
          </cell>
          <cell r="BD138">
            <v>1318800</v>
          </cell>
          <cell r="BE138">
            <v>1788032</v>
          </cell>
          <cell r="BF138">
            <v>348297</v>
          </cell>
          <cell r="BG138">
            <v>2923385</v>
          </cell>
          <cell r="BH138">
            <v>1300000</v>
          </cell>
          <cell r="BI138">
            <v>0</v>
          </cell>
          <cell r="BJ138">
            <v>50000</v>
          </cell>
          <cell r="BK138">
            <v>0</v>
          </cell>
          <cell r="BL138">
            <v>1548410</v>
          </cell>
          <cell r="BM138" t="b">
            <v>1</v>
          </cell>
          <cell r="BN138">
            <v>24975</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E138">
            <v>0</v>
          </cell>
          <cell r="CF138">
            <v>0</v>
          </cell>
          <cell r="CG138" t="str">
            <v>IANUARIE</v>
          </cell>
          <cell r="CH138" t="str">
            <v>IA</v>
          </cell>
          <cell r="CI138">
            <v>0</v>
          </cell>
          <cell r="CJ138" t="b">
            <v>0</v>
          </cell>
          <cell r="CK138">
            <v>0</v>
          </cell>
          <cell r="CL138">
            <v>0</v>
          </cell>
          <cell r="CM138">
            <v>0</v>
          </cell>
          <cell r="CN138">
            <v>11</v>
          </cell>
          <cell r="CO138" t="str">
            <v>N</v>
          </cell>
          <cell r="CP138" t="str">
            <v>N</v>
          </cell>
          <cell r="CQ138" t="b">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t="b">
            <v>0</v>
          </cell>
          <cell r="DN138" t="b">
            <v>0</v>
          </cell>
          <cell r="DO138" t="b">
            <v>0</v>
          </cell>
          <cell r="DP138" t="b">
            <v>0</v>
          </cell>
          <cell r="DQ138">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t="b">
            <v>0</v>
          </cell>
          <cell r="ES138">
            <v>0</v>
          </cell>
          <cell r="ET138">
            <v>0</v>
          </cell>
          <cell r="EU138">
            <v>0</v>
          </cell>
          <cell r="EV138">
            <v>34814</v>
          </cell>
          <cell r="EW138" t="b">
            <v>0</v>
          </cell>
        </row>
        <row r="139">
          <cell r="A139">
            <v>198</v>
          </cell>
          <cell r="B139" t="str">
            <v>2560627020011</v>
          </cell>
          <cell r="C139" t="str">
            <v>vechi</v>
          </cell>
          <cell r="D139" t="str">
            <v>FLOAREA AUGUSTINA</v>
          </cell>
          <cell r="E139" t="str">
            <v>FLOAREA</v>
          </cell>
          <cell r="F139" t="str">
            <v>AUGUSTINA</v>
          </cell>
          <cell r="G139" t="str">
            <v>inspector</v>
          </cell>
          <cell r="H139">
            <v>0</v>
          </cell>
          <cell r="I139">
            <v>2547000</v>
          </cell>
          <cell r="J139">
            <v>2929050</v>
          </cell>
          <cell r="K139">
            <v>2929050</v>
          </cell>
          <cell r="L139">
            <v>0</v>
          </cell>
          <cell r="M139">
            <v>0</v>
          </cell>
          <cell r="N139">
            <v>382050</v>
          </cell>
          <cell r="O139">
            <v>15</v>
          </cell>
          <cell r="P139">
            <v>382050</v>
          </cell>
          <cell r="Q139">
            <v>168</v>
          </cell>
          <cell r="R139">
            <v>168</v>
          </cell>
          <cell r="S139">
            <v>0</v>
          </cell>
          <cell r="T139">
            <v>0</v>
          </cell>
          <cell r="U139">
            <v>38</v>
          </cell>
          <cell r="V139">
            <v>1325046</v>
          </cell>
          <cell r="W139">
            <v>1325046</v>
          </cell>
          <cell r="X139">
            <v>0</v>
          </cell>
          <cell r="Y139">
            <v>0</v>
          </cell>
          <cell r="Z139">
            <v>25</v>
          </cell>
          <cell r="AA139">
            <v>732262</v>
          </cell>
          <cell r="AB139">
            <v>732262</v>
          </cell>
          <cell r="AC139">
            <v>10</v>
          </cell>
          <cell r="AD139">
            <v>292905</v>
          </cell>
          <cell r="AE139">
            <v>292905</v>
          </cell>
          <cell r="AF139">
            <v>15</v>
          </cell>
          <cell r="AG139">
            <v>439358</v>
          </cell>
          <cell r="AH139">
            <v>439358</v>
          </cell>
          <cell r="AI139">
            <v>0</v>
          </cell>
          <cell r="AJ139">
            <v>0</v>
          </cell>
          <cell r="AK139">
            <v>0</v>
          </cell>
          <cell r="AL139">
            <v>0</v>
          </cell>
          <cell r="AM139">
            <v>0</v>
          </cell>
          <cell r="AN139">
            <v>0</v>
          </cell>
          <cell r="AO139">
            <v>0</v>
          </cell>
          <cell r="AP139">
            <v>0</v>
          </cell>
          <cell r="AQ139">
            <v>0</v>
          </cell>
          <cell r="AR139">
            <v>0</v>
          </cell>
          <cell r="AS139">
            <v>0</v>
          </cell>
          <cell r="AT139">
            <v>219679</v>
          </cell>
          <cell r="AU139">
            <v>29290</v>
          </cell>
          <cell r="AV139">
            <v>5718621</v>
          </cell>
          <cell r="AW139">
            <v>400303</v>
          </cell>
          <cell r="AX139">
            <v>0</v>
          </cell>
          <cell r="AY139">
            <v>164850</v>
          </cell>
          <cell r="AZ139">
            <v>4904499</v>
          </cell>
          <cell r="BA139">
            <v>1099000</v>
          </cell>
          <cell r="BB139">
            <v>1.35</v>
          </cell>
          <cell r="BC139">
            <v>384650</v>
          </cell>
          <cell r="BD139">
            <v>1483650</v>
          </cell>
          <cell r="BE139">
            <v>3420849</v>
          </cell>
          <cell r="BF139">
            <v>740388</v>
          </cell>
          <cell r="BG139">
            <v>4328961</v>
          </cell>
          <cell r="BH139">
            <v>2000000</v>
          </cell>
          <cell r="BI139">
            <v>0</v>
          </cell>
          <cell r="BJ139">
            <v>830000</v>
          </cell>
          <cell r="BK139">
            <v>0</v>
          </cell>
          <cell r="BL139">
            <v>1473491</v>
          </cell>
          <cell r="BM139" t="b">
            <v>1</v>
          </cell>
          <cell r="BN139">
            <v>25470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E139">
            <v>0</v>
          </cell>
          <cell r="CF139">
            <v>0</v>
          </cell>
          <cell r="CG139" t="str">
            <v>IANUARIE</v>
          </cell>
          <cell r="CH139" t="str">
            <v>IA</v>
          </cell>
          <cell r="CI139">
            <v>0</v>
          </cell>
          <cell r="CJ139" t="b">
            <v>0</v>
          </cell>
          <cell r="CK139">
            <v>0</v>
          </cell>
          <cell r="CL139">
            <v>0</v>
          </cell>
          <cell r="CM139">
            <v>0</v>
          </cell>
          <cell r="CN139">
            <v>11</v>
          </cell>
          <cell r="CO139" t="str">
            <v>N</v>
          </cell>
          <cell r="CP139" t="str">
            <v>N</v>
          </cell>
          <cell r="CQ139" t="b">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t="b">
            <v>0</v>
          </cell>
          <cell r="DN139" t="b">
            <v>0</v>
          </cell>
          <cell r="DO139" t="b">
            <v>0</v>
          </cell>
          <cell r="DP139" t="b">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t="b">
            <v>0</v>
          </cell>
          <cell r="ES139">
            <v>0</v>
          </cell>
          <cell r="ET139">
            <v>0</v>
          </cell>
          <cell r="EU139">
            <v>0</v>
          </cell>
          <cell r="EV139">
            <v>34366</v>
          </cell>
          <cell r="EW139" t="b">
            <v>0</v>
          </cell>
        </row>
        <row r="140">
          <cell r="A140">
            <v>201</v>
          </cell>
          <cell r="B140" t="str">
            <v>2630722020011</v>
          </cell>
          <cell r="C140" t="str">
            <v>vechi</v>
          </cell>
          <cell r="D140" t="str">
            <v>BORA MARIA</v>
          </cell>
          <cell r="E140" t="str">
            <v>BORA</v>
          </cell>
          <cell r="F140" t="str">
            <v>MARIA</v>
          </cell>
          <cell r="G140" t="str">
            <v>inspector</v>
          </cell>
          <cell r="H140">
            <v>0</v>
          </cell>
          <cell r="I140">
            <v>2547000</v>
          </cell>
          <cell r="J140">
            <v>2547000</v>
          </cell>
          <cell r="K140">
            <v>2547000</v>
          </cell>
          <cell r="L140">
            <v>0</v>
          </cell>
          <cell r="M140">
            <v>0</v>
          </cell>
          <cell r="N140">
            <v>0</v>
          </cell>
          <cell r="O140">
            <v>0</v>
          </cell>
          <cell r="P140">
            <v>0</v>
          </cell>
          <cell r="Q140">
            <v>168</v>
          </cell>
          <cell r="R140">
            <v>168</v>
          </cell>
          <cell r="S140">
            <v>0</v>
          </cell>
          <cell r="T140">
            <v>0</v>
          </cell>
          <cell r="U140">
            <v>0</v>
          </cell>
          <cell r="V140">
            <v>0</v>
          </cell>
          <cell r="W140">
            <v>0</v>
          </cell>
          <cell r="X140">
            <v>0</v>
          </cell>
          <cell r="Y140">
            <v>0</v>
          </cell>
          <cell r="Z140">
            <v>20</v>
          </cell>
          <cell r="AA140">
            <v>509400</v>
          </cell>
          <cell r="AB140">
            <v>509400</v>
          </cell>
          <cell r="AC140">
            <v>10</v>
          </cell>
          <cell r="AD140">
            <v>254700</v>
          </cell>
          <cell r="AE140">
            <v>254700</v>
          </cell>
          <cell r="AF140">
            <v>15</v>
          </cell>
          <cell r="AG140">
            <v>382050</v>
          </cell>
          <cell r="AH140">
            <v>382050</v>
          </cell>
          <cell r="AI140">
            <v>0</v>
          </cell>
          <cell r="AJ140">
            <v>0</v>
          </cell>
          <cell r="AK140">
            <v>0</v>
          </cell>
          <cell r="AL140">
            <v>0</v>
          </cell>
          <cell r="AM140">
            <v>0</v>
          </cell>
          <cell r="AN140">
            <v>0</v>
          </cell>
          <cell r="AO140">
            <v>0</v>
          </cell>
          <cell r="AP140">
            <v>0</v>
          </cell>
          <cell r="AQ140">
            <v>0</v>
          </cell>
          <cell r="AR140">
            <v>0</v>
          </cell>
          <cell r="AS140">
            <v>0</v>
          </cell>
          <cell r="AT140">
            <v>184658</v>
          </cell>
          <cell r="AU140">
            <v>25470</v>
          </cell>
          <cell r="AV140">
            <v>3693150</v>
          </cell>
          <cell r="AW140">
            <v>258520</v>
          </cell>
          <cell r="AX140">
            <v>0</v>
          </cell>
          <cell r="AY140">
            <v>164850</v>
          </cell>
          <cell r="AZ140">
            <v>3059652</v>
          </cell>
          <cell r="BA140">
            <v>1099000</v>
          </cell>
          <cell r="BB140">
            <v>1</v>
          </cell>
          <cell r="BC140">
            <v>0</v>
          </cell>
          <cell r="BD140">
            <v>1099000</v>
          </cell>
          <cell r="BE140">
            <v>1960652</v>
          </cell>
          <cell r="BF140">
            <v>388000</v>
          </cell>
          <cell r="BG140">
            <v>2836502</v>
          </cell>
          <cell r="BH140">
            <v>1500000</v>
          </cell>
          <cell r="BI140">
            <v>0</v>
          </cell>
          <cell r="BJ140">
            <v>390000</v>
          </cell>
          <cell r="BK140">
            <v>0</v>
          </cell>
          <cell r="BL140">
            <v>921032</v>
          </cell>
          <cell r="BM140" t="b">
            <v>1</v>
          </cell>
          <cell r="BN140">
            <v>25470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t="str">
            <v>n</v>
          </cell>
          <cell r="CE140">
            <v>0</v>
          </cell>
          <cell r="CF140">
            <v>0</v>
          </cell>
          <cell r="CG140" t="str">
            <v>IANUARIE</v>
          </cell>
          <cell r="CH140" t="str">
            <v>I</v>
          </cell>
          <cell r="CI140">
            <v>0</v>
          </cell>
          <cell r="CJ140" t="b">
            <v>0</v>
          </cell>
          <cell r="CK140">
            <v>0</v>
          </cell>
          <cell r="CL140">
            <v>0</v>
          </cell>
          <cell r="CM140">
            <v>0</v>
          </cell>
          <cell r="CN140">
            <v>11</v>
          </cell>
          <cell r="CO140" t="str">
            <v>N</v>
          </cell>
          <cell r="CP140" t="str">
            <v>N</v>
          </cell>
          <cell r="CQ140" t="b">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t="b">
            <v>0</v>
          </cell>
          <cell r="DN140" t="b">
            <v>0</v>
          </cell>
          <cell r="DO140" t="b">
            <v>0</v>
          </cell>
          <cell r="DP140" t="b">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t="b">
            <v>0</v>
          </cell>
          <cell r="ES140">
            <v>0</v>
          </cell>
          <cell r="ET140">
            <v>72</v>
          </cell>
          <cell r="EU140">
            <v>0</v>
          </cell>
          <cell r="EV140">
            <v>33305</v>
          </cell>
          <cell r="EW140" t="b">
            <v>0</v>
          </cell>
        </row>
        <row r="141">
          <cell r="A141">
            <v>203</v>
          </cell>
          <cell r="B141" t="str">
            <v>2580223020045</v>
          </cell>
          <cell r="C141" t="str">
            <v>vechi</v>
          </cell>
          <cell r="D141" t="str">
            <v>GROZA RODICA</v>
          </cell>
          <cell r="E141" t="str">
            <v>GROZA</v>
          </cell>
          <cell r="F141" t="str">
            <v>RODICA</v>
          </cell>
          <cell r="G141" t="str">
            <v>casier</v>
          </cell>
          <cell r="H141">
            <v>0</v>
          </cell>
          <cell r="I141">
            <v>2014000</v>
          </cell>
          <cell r="J141">
            <v>2014000</v>
          </cell>
          <cell r="K141">
            <v>2014000</v>
          </cell>
          <cell r="L141">
            <v>0</v>
          </cell>
          <cell r="M141">
            <v>0</v>
          </cell>
          <cell r="N141">
            <v>0</v>
          </cell>
          <cell r="O141">
            <v>0</v>
          </cell>
          <cell r="P141">
            <v>0</v>
          </cell>
          <cell r="Q141">
            <v>168</v>
          </cell>
          <cell r="R141">
            <v>168</v>
          </cell>
          <cell r="S141">
            <v>15</v>
          </cell>
          <cell r="T141">
            <v>269732</v>
          </cell>
          <cell r="U141">
            <v>0</v>
          </cell>
          <cell r="V141">
            <v>0</v>
          </cell>
          <cell r="W141">
            <v>269732</v>
          </cell>
          <cell r="X141">
            <v>0</v>
          </cell>
          <cell r="Y141">
            <v>0</v>
          </cell>
          <cell r="Z141">
            <v>25</v>
          </cell>
          <cell r="AA141">
            <v>503500</v>
          </cell>
          <cell r="AB141">
            <v>503500</v>
          </cell>
          <cell r="AC141">
            <v>10</v>
          </cell>
          <cell r="AD141">
            <v>201400</v>
          </cell>
          <cell r="AE141">
            <v>201400</v>
          </cell>
          <cell r="AF141">
            <v>15</v>
          </cell>
          <cell r="AG141">
            <v>302100</v>
          </cell>
          <cell r="AH141">
            <v>302100</v>
          </cell>
          <cell r="AI141">
            <v>0</v>
          </cell>
          <cell r="AJ141">
            <v>0</v>
          </cell>
          <cell r="AK141">
            <v>0</v>
          </cell>
          <cell r="AL141">
            <v>0</v>
          </cell>
          <cell r="AM141">
            <v>0</v>
          </cell>
          <cell r="AN141">
            <v>0</v>
          </cell>
          <cell r="AO141">
            <v>0</v>
          </cell>
          <cell r="AP141">
            <v>0</v>
          </cell>
          <cell r="AQ141">
            <v>0</v>
          </cell>
          <cell r="AR141">
            <v>0</v>
          </cell>
          <cell r="AS141">
            <v>0</v>
          </cell>
          <cell r="AT141">
            <v>151050</v>
          </cell>
          <cell r="AU141">
            <v>20140</v>
          </cell>
          <cell r="AV141">
            <v>3290732</v>
          </cell>
          <cell r="AW141">
            <v>230351</v>
          </cell>
          <cell r="AX141">
            <v>0</v>
          </cell>
          <cell r="AY141">
            <v>164850</v>
          </cell>
          <cell r="AZ141">
            <v>2724341</v>
          </cell>
          <cell r="BA141">
            <v>1099000</v>
          </cell>
          <cell r="BB141">
            <v>1</v>
          </cell>
          <cell r="BC141">
            <v>0</v>
          </cell>
          <cell r="BD141">
            <v>1099000</v>
          </cell>
          <cell r="BE141">
            <v>1625341</v>
          </cell>
          <cell r="BF141">
            <v>310878</v>
          </cell>
          <cell r="BG141">
            <v>2578313</v>
          </cell>
          <cell r="BH141">
            <v>1100000</v>
          </cell>
          <cell r="BI141">
            <v>0</v>
          </cell>
          <cell r="BJ141">
            <v>0</v>
          </cell>
          <cell r="BK141">
            <v>0</v>
          </cell>
          <cell r="BL141">
            <v>1458173</v>
          </cell>
          <cell r="BM141" t="b">
            <v>1</v>
          </cell>
          <cell r="BN141">
            <v>20140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E141">
            <v>0</v>
          </cell>
          <cell r="CF141">
            <v>0</v>
          </cell>
          <cell r="CG141" t="str">
            <v>IANUARIE</v>
          </cell>
          <cell r="CH141" t="str">
            <v>I</v>
          </cell>
          <cell r="CI141">
            <v>0</v>
          </cell>
          <cell r="CJ141" t="b">
            <v>0</v>
          </cell>
          <cell r="CK141">
            <v>0</v>
          </cell>
          <cell r="CL141">
            <v>0</v>
          </cell>
          <cell r="CM141">
            <v>0</v>
          </cell>
          <cell r="CN141">
            <v>11</v>
          </cell>
          <cell r="CO141" t="str">
            <v>N</v>
          </cell>
          <cell r="CP141" t="str">
            <v>N</v>
          </cell>
          <cell r="CQ141" t="b">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t="b">
            <v>0</v>
          </cell>
          <cell r="DN141" t="b">
            <v>0</v>
          </cell>
          <cell r="DO141" t="b">
            <v>0</v>
          </cell>
          <cell r="DP141" t="b">
            <v>0</v>
          </cell>
          <cell r="DQ141">
            <v>0</v>
          </cell>
          <cell r="DR141">
            <v>0</v>
          </cell>
          <cell r="DS141">
            <v>0</v>
          </cell>
          <cell r="DT141">
            <v>0</v>
          </cell>
          <cell r="DU141">
            <v>0</v>
          </cell>
          <cell r="DV141">
            <v>0</v>
          </cell>
          <cell r="DW141">
            <v>0</v>
          </cell>
          <cell r="DX141">
            <v>0</v>
          </cell>
          <cell r="DY141">
            <v>0</v>
          </cell>
          <cell r="DZ141">
            <v>0</v>
          </cell>
          <cell r="EA141">
            <v>0</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t="b">
            <v>0</v>
          </cell>
          <cell r="ES141">
            <v>0</v>
          </cell>
          <cell r="ET141">
            <v>0</v>
          </cell>
          <cell r="EU141">
            <v>0</v>
          </cell>
          <cell r="EV141">
            <v>34946</v>
          </cell>
          <cell r="EW141" t="b">
            <v>0</v>
          </cell>
        </row>
        <row r="142">
          <cell r="A142">
            <v>205</v>
          </cell>
          <cell r="B142" t="str">
            <v>2640126054667</v>
          </cell>
          <cell r="C142" t="str">
            <v>vechi</v>
          </cell>
          <cell r="D142" t="str">
            <v>MATZEK MAGDA</v>
          </cell>
          <cell r="E142" t="str">
            <v>MATZEK</v>
          </cell>
          <cell r="F142" t="str">
            <v>MAGDA-LENUTA</v>
          </cell>
          <cell r="G142" t="str">
            <v>director</v>
          </cell>
          <cell r="H142">
            <v>0</v>
          </cell>
          <cell r="I142">
            <v>3905000</v>
          </cell>
          <cell r="J142">
            <v>5857500</v>
          </cell>
          <cell r="K142">
            <v>5299643</v>
          </cell>
          <cell r="L142">
            <v>1952500</v>
          </cell>
          <cell r="M142">
            <v>1766548</v>
          </cell>
          <cell r="N142">
            <v>0</v>
          </cell>
          <cell r="O142">
            <v>0</v>
          </cell>
          <cell r="P142">
            <v>0</v>
          </cell>
          <cell r="Q142">
            <v>168</v>
          </cell>
          <cell r="R142">
            <v>152</v>
          </cell>
          <cell r="S142">
            <v>0</v>
          </cell>
          <cell r="T142">
            <v>0</v>
          </cell>
          <cell r="U142">
            <v>0</v>
          </cell>
          <cell r="V142">
            <v>0</v>
          </cell>
          <cell r="W142">
            <v>0</v>
          </cell>
          <cell r="X142">
            <v>0</v>
          </cell>
          <cell r="Y142">
            <v>0</v>
          </cell>
          <cell r="Z142">
            <v>15</v>
          </cell>
          <cell r="AA142">
            <v>794946</v>
          </cell>
          <cell r="AB142">
            <v>878625</v>
          </cell>
          <cell r="AC142">
            <v>0</v>
          </cell>
          <cell r="AD142">
            <v>0</v>
          </cell>
          <cell r="AE142">
            <v>0</v>
          </cell>
          <cell r="AF142">
            <v>15</v>
          </cell>
          <cell r="AG142">
            <v>794946</v>
          </cell>
          <cell r="AH142">
            <v>878625</v>
          </cell>
          <cell r="AI142">
            <v>16</v>
          </cell>
          <cell r="AJ142">
            <v>641536</v>
          </cell>
          <cell r="AK142">
            <v>0</v>
          </cell>
          <cell r="AL142">
            <v>0</v>
          </cell>
          <cell r="AM142">
            <v>0</v>
          </cell>
          <cell r="AN142">
            <v>0</v>
          </cell>
          <cell r="AO142">
            <v>0</v>
          </cell>
          <cell r="AP142">
            <v>0</v>
          </cell>
          <cell r="AQ142">
            <v>0</v>
          </cell>
          <cell r="AR142">
            <v>0</v>
          </cell>
          <cell r="AS142">
            <v>0</v>
          </cell>
          <cell r="AT142">
            <v>380738</v>
          </cell>
          <cell r="AU142">
            <v>58575</v>
          </cell>
          <cell r="AV142">
            <v>7531071</v>
          </cell>
          <cell r="AW142">
            <v>527175</v>
          </cell>
          <cell r="AX142">
            <v>0</v>
          </cell>
          <cell r="AY142">
            <v>164850</v>
          </cell>
          <cell r="AZ142">
            <v>6399733</v>
          </cell>
          <cell r="BA142">
            <v>1099000</v>
          </cell>
          <cell r="BB142">
            <v>1</v>
          </cell>
          <cell r="BC142">
            <v>0</v>
          </cell>
          <cell r="BD142">
            <v>1099000</v>
          </cell>
          <cell r="BE142">
            <v>5300733</v>
          </cell>
          <cell r="BF142">
            <v>1289539</v>
          </cell>
          <cell r="BG142">
            <v>5275044</v>
          </cell>
          <cell r="BH142">
            <v>2400000</v>
          </cell>
          <cell r="BI142">
            <v>0</v>
          </cell>
          <cell r="BJ142">
            <v>0</v>
          </cell>
          <cell r="BK142">
            <v>0</v>
          </cell>
          <cell r="BL142">
            <v>2835994</v>
          </cell>
          <cell r="BM142" t="b">
            <v>1</v>
          </cell>
          <cell r="BN142">
            <v>39050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E142">
            <v>0</v>
          </cell>
          <cell r="CF142">
            <v>0</v>
          </cell>
          <cell r="CG142" t="str">
            <v>IANUARIE</v>
          </cell>
          <cell r="CH142" t="str">
            <v>IA</v>
          </cell>
          <cell r="CI142">
            <v>0</v>
          </cell>
          <cell r="CJ142" t="b">
            <v>0</v>
          </cell>
          <cell r="CK142">
            <v>0</v>
          </cell>
          <cell r="CL142">
            <v>0</v>
          </cell>
          <cell r="CM142">
            <v>0</v>
          </cell>
          <cell r="CN142">
            <v>11</v>
          </cell>
          <cell r="CO142" t="str">
            <v>N</v>
          </cell>
          <cell r="CP142" t="str">
            <v>N</v>
          </cell>
          <cell r="CQ142" t="b">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t="b">
            <v>0</v>
          </cell>
          <cell r="DN142" t="b">
            <v>0</v>
          </cell>
          <cell r="DO142" t="b">
            <v>0</v>
          </cell>
          <cell r="DP142" t="b">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t="b">
            <v>0</v>
          </cell>
          <cell r="ES142">
            <v>0</v>
          </cell>
          <cell r="ET142">
            <v>0</v>
          </cell>
          <cell r="EU142">
            <v>0</v>
          </cell>
          <cell r="EV142">
            <v>35534</v>
          </cell>
          <cell r="EW142" t="b">
            <v>0</v>
          </cell>
        </row>
        <row r="143">
          <cell r="A143">
            <v>202</v>
          </cell>
          <cell r="B143" t="str">
            <v>2510206020010</v>
          </cell>
          <cell r="C143" t="str">
            <v>vechi</v>
          </cell>
          <cell r="D143" t="str">
            <v>FLORESCU ANA</v>
          </cell>
          <cell r="E143" t="str">
            <v>FLORESCU</v>
          </cell>
          <cell r="F143" t="str">
            <v>ANA</v>
          </cell>
          <cell r="G143" t="str">
            <v>casier</v>
          </cell>
          <cell r="H143">
            <v>0</v>
          </cell>
          <cell r="I143">
            <v>2014000</v>
          </cell>
          <cell r="J143">
            <v>2014000</v>
          </cell>
          <cell r="K143">
            <v>2014000</v>
          </cell>
          <cell r="L143">
            <v>0</v>
          </cell>
          <cell r="M143">
            <v>0</v>
          </cell>
          <cell r="N143">
            <v>0</v>
          </cell>
          <cell r="O143">
            <v>0</v>
          </cell>
          <cell r="P143">
            <v>0</v>
          </cell>
          <cell r="Q143">
            <v>168</v>
          </cell>
          <cell r="R143">
            <v>168</v>
          </cell>
          <cell r="S143">
            <v>13</v>
          </cell>
          <cell r="T143">
            <v>233768</v>
          </cell>
          <cell r="U143">
            <v>0</v>
          </cell>
          <cell r="V143">
            <v>0</v>
          </cell>
          <cell r="W143">
            <v>233768</v>
          </cell>
          <cell r="X143">
            <v>0</v>
          </cell>
          <cell r="Y143">
            <v>0</v>
          </cell>
          <cell r="Z143">
            <v>25</v>
          </cell>
          <cell r="AA143">
            <v>503500</v>
          </cell>
          <cell r="AB143">
            <v>503500</v>
          </cell>
          <cell r="AC143">
            <v>0</v>
          </cell>
          <cell r="AD143">
            <v>0</v>
          </cell>
          <cell r="AE143">
            <v>0</v>
          </cell>
          <cell r="AF143">
            <v>15</v>
          </cell>
          <cell r="AG143">
            <v>302100</v>
          </cell>
          <cell r="AH143">
            <v>302100</v>
          </cell>
          <cell r="AI143">
            <v>0</v>
          </cell>
          <cell r="AJ143">
            <v>0</v>
          </cell>
          <cell r="AK143">
            <v>0</v>
          </cell>
          <cell r="AL143">
            <v>0</v>
          </cell>
          <cell r="AM143">
            <v>0</v>
          </cell>
          <cell r="AN143">
            <v>0</v>
          </cell>
          <cell r="AO143">
            <v>0</v>
          </cell>
          <cell r="AP143">
            <v>0</v>
          </cell>
          <cell r="AQ143">
            <v>0</v>
          </cell>
          <cell r="AR143">
            <v>0</v>
          </cell>
          <cell r="AS143">
            <v>1538472</v>
          </cell>
          <cell r="AT143">
            <v>140980</v>
          </cell>
          <cell r="AU143">
            <v>20140</v>
          </cell>
          <cell r="AV143">
            <v>4591840</v>
          </cell>
          <cell r="AW143">
            <v>321429</v>
          </cell>
          <cell r="AX143">
            <v>0</v>
          </cell>
          <cell r="AY143">
            <v>164850</v>
          </cell>
          <cell r="AZ143">
            <v>3944441</v>
          </cell>
          <cell r="BA143">
            <v>1099000</v>
          </cell>
          <cell r="BB143">
            <v>1.2</v>
          </cell>
          <cell r="BC143">
            <v>219800</v>
          </cell>
          <cell r="BD143">
            <v>1318800</v>
          </cell>
          <cell r="BE143">
            <v>2625641</v>
          </cell>
          <cell r="BF143">
            <v>540947</v>
          </cell>
          <cell r="BG143">
            <v>3568344</v>
          </cell>
          <cell r="BH143">
            <v>800000</v>
          </cell>
          <cell r="BI143">
            <v>0</v>
          </cell>
          <cell r="BJ143">
            <v>550000</v>
          </cell>
          <cell r="BK143">
            <v>0</v>
          </cell>
          <cell r="BL143">
            <v>2198204</v>
          </cell>
          <cell r="BM143" t="b">
            <v>1</v>
          </cell>
          <cell r="BN143">
            <v>20140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E143">
            <v>0</v>
          </cell>
          <cell r="CF143">
            <v>0</v>
          </cell>
          <cell r="CG143" t="str">
            <v>IANUARIE</v>
          </cell>
          <cell r="CH143" t="str">
            <v>I</v>
          </cell>
          <cell r="CI143">
            <v>0</v>
          </cell>
          <cell r="CJ143" t="b">
            <v>0</v>
          </cell>
          <cell r="CK143">
            <v>0</v>
          </cell>
          <cell r="CL143">
            <v>0</v>
          </cell>
          <cell r="CM143">
            <v>0</v>
          </cell>
          <cell r="CN143">
            <v>11</v>
          </cell>
          <cell r="CO143" t="str">
            <v>N</v>
          </cell>
          <cell r="CP143" t="str">
            <v>N</v>
          </cell>
          <cell r="CQ143" t="b">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t="b">
            <v>0</v>
          </cell>
          <cell r="DN143" t="b">
            <v>0</v>
          </cell>
          <cell r="DO143" t="b">
            <v>0</v>
          </cell>
          <cell r="DP143" t="b">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t="b">
            <v>0</v>
          </cell>
          <cell r="ES143">
            <v>0</v>
          </cell>
          <cell r="ET143">
            <v>0</v>
          </cell>
          <cell r="EU143">
            <v>0</v>
          </cell>
          <cell r="EV143">
            <v>35131</v>
          </cell>
          <cell r="EW143" t="b">
            <v>0</v>
          </cell>
        </row>
        <row r="144">
          <cell r="A144">
            <v>206</v>
          </cell>
          <cell r="B144" t="str">
            <v>2740827020056</v>
          </cell>
          <cell r="C144" t="str">
            <v>vechi</v>
          </cell>
          <cell r="D144" t="str">
            <v>CODAU MIHAELA</v>
          </cell>
          <cell r="E144" t="str">
            <v>CODAU</v>
          </cell>
          <cell r="F144" t="str">
            <v>MIHAELA</v>
          </cell>
          <cell r="G144" t="str">
            <v>consilier</v>
          </cell>
          <cell r="H144">
            <v>0</v>
          </cell>
          <cell r="I144">
            <v>3452000</v>
          </cell>
          <cell r="J144">
            <v>3452000</v>
          </cell>
          <cell r="K144">
            <v>2136952</v>
          </cell>
          <cell r="L144">
            <v>0</v>
          </cell>
          <cell r="M144">
            <v>0</v>
          </cell>
          <cell r="N144">
            <v>0</v>
          </cell>
          <cell r="O144">
            <v>0</v>
          </cell>
          <cell r="P144">
            <v>0</v>
          </cell>
          <cell r="Q144">
            <v>168</v>
          </cell>
          <cell r="R144">
            <v>104</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15</v>
          </cell>
          <cell r="AG144">
            <v>320543</v>
          </cell>
          <cell r="AH144">
            <v>517800</v>
          </cell>
          <cell r="AI144">
            <v>64</v>
          </cell>
          <cell r="AJ144">
            <v>1315048</v>
          </cell>
          <cell r="AK144">
            <v>0</v>
          </cell>
          <cell r="AL144">
            <v>0</v>
          </cell>
          <cell r="AM144">
            <v>0</v>
          </cell>
          <cell r="AN144">
            <v>0</v>
          </cell>
          <cell r="AO144">
            <v>0</v>
          </cell>
          <cell r="AP144">
            <v>0</v>
          </cell>
          <cell r="AQ144">
            <v>0</v>
          </cell>
          <cell r="AR144">
            <v>0</v>
          </cell>
          <cell r="AS144">
            <v>0</v>
          </cell>
          <cell r="AT144">
            <v>198490</v>
          </cell>
          <cell r="AU144">
            <v>34520</v>
          </cell>
          <cell r="AV144">
            <v>3772543</v>
          </cell>
          <cell r="AW144">
            <v>264078</v>
          </cell>
          <cell r="AX144">
            <v>0</v>
          </cell>
          <cell r="AY144">
            <v>164850</v>
          </cell>
          <cell r="AZ144">
            <v>3110605</v>
          </cell>
          <cell r="BA144">
            <v>1099000</v>
          </cell>
          <cell r="BB144">
            <v>1</v>
          </cell>
          <cell r="BC144">
            <v>0</v>
          </cell>
          <cell r="BD144">
            <v>1099000</v>
          </cell>
          <cell r="BE144">
            <v>2011605</v>
          </cell>
          <cell r="BF144">
            <v>399719</v>
          </cell>
          <cell r="BG144">
            <v>2875736</v>
          </cell>
          <cell r="BH144">
            <v>1400000</v>
          </cell>
          <cell r="BI144">
            <v>0</v>
          </cell>
          <cell r="BJ144">
            <v>0</v>
          </cell>
          <cell r="BK144">
            <v>0</v>
          </cell>
          <cell r="BL144">
            <v>1441216</v>
          </cell>
          <cell r="BM144" t="b">
            <v>1</v>
          </cell>
          <cell r="BN144">
            <v>34520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E144">
            <v>0</v>
          </cell>
          <cell r="CF144">
            <v>0</v>
          </cell>
          <cell r="CG144" t="str">
            <v>IANUARIE</v>
          </cell>
          <cell r="CH144" t="str">
            <v>I</v>
          </cell>
          <cell r="CI144">
            <v>0</v>
          </cell>
          <cell r="CJ144" t="b">
            <v>0</v>
          </cell>
          <cell r="CK144">
            <v>0</v>
          </cell>
          <cell r="CL144">
            <v>0</v>
          </cell>
          <cell r="CM144">
            <v>0</v>
          </cell>
          <cell r="CN144">
            <v>11</v>
          </cell>
          <cell r="CO144" t="str">
            <v>N</v>
          </cell>
          <cell r="CP144" t="str">
            <v>N</v>
          </cell>
          <cell r="CQ144" t="b">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t="b">
            <v>0</v>
          </cell>
          <cell r="DN144" t="b">
            <v>0</v>
          </cell>
          <cell r="DO144" t="b">
            <v>0</v>
          </cell>
          <cell r="DP144" t="b">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t="b">
            <v>0</v>
          </cell>
          <cell r="ES144">
            <v>0</v>
          </cell>
          <cell r="ET144">
            <v>0</v>
          </cell>
          <cell r="EU144">
            <v>0</v>
          </cell>
          <cell r="EV144">
            <v>36192</v>
          </cell>
          <cell r="EW144" t="b">
            <v>0</v>
          </cell>
        </row>
        <row r="145">
          <cell r="A145">
            <v>195</v>
          </cell>
          <cell r="B145" t="str">
            <v>2680822020024</v>
          </cell>
          <cell r="C145" t="str">
            <v>vechi</v>
          </cell>
          <cell r="D145" t="str">
            <v>BODEA MARCELA</v>
          </cell>
          <cell r="E145" t="str">
            <v>BODEA</v>
          </cell>
          <cell r="F145" t="str">
            <v>MARCELA</v>
          </cell>
          <cell r="G145" t="str">
            <v>inspector</v>
          </cell>
          <cell r="H145">
            <v>0</v>
          </cell>
          <cell r="I145">
            <v>2497467</v>
          </cell>
          <cell r="J145">
            <v>2497467</v>
          </cell>
          <cell r="K145">
            <v>2497467</v>
          </cell>
          <cell r="L145">
            <v>0</v>
          </cell>
          <cell r="M145">
            <v>0</v>
          </cell>
          <cell r="N145">
            <v>0</v>
          </cell>
          <cell r="O145">
            <v>0</v>
          </cell>
          <cell r="P145">
            <v>0</v>
          </cell>
          <cell r="Q145">
            <v>168</v>
          </cell>
          <cell r="R145">
            <v>168</v>
          </cell>
          <cell r="S145">
            <v>0</v>
          </cell>
          <cell r="T145">
            <v>0</v>
          </cell>
          <cell r="U145">
            <v>8</v>
          </cell>
          <cell r="V145">
            <v>237854</v>
          </cell>
          <cell r="W145">
            <v>237854</v>
          </cell>
          <cell r="X145">
            <v>0</v>
          </cell>
          <cell r="Y145">
            <v>0</v>
          </cell>
          <cell r="Z145">
            <v>15</v>
          </cell>
          <cell r="AA145">
            <v>374620</v>
          </cell>
          <cell r="AB145">
            <v>374620</v>
          </cell>
          <cell r="AC145">
            <v>0</v>
          </cell>
          <cell r="AD145">
            <v>0</v>
          </cell>
          <cell r="AE145">
            <v>0</v>
          </cell>
          <cell r="AF145">
            <v>15</v>
          </cell>
          <cell r="AG145">
            <v>374620</v>
          </cell>
          <cell r="AH145">
            <v>374620</v>
          </cell>
          <cell r="AI145">
            <v>0</v>
          </cell>
          <cell r="AJ145">
            <v>0</v>
          </cell>
          <cell r="AK145">
            <v>0</v>
          </cell>
          <cell r="AL145">
            <v>0</v>
          </cell>
          <cell r="AM145">
            <v>0</v>
          </cell>
          <cell r="AN145">
            <v>0</v>
          </cell>
          <cell r="AO145">
            <v>0</v>
          </cell>
          <cell r="AP145">
            <v>0</v>
          </cell>
          <cell r="AQ145">
            <v>0</v>
          </cell>
          <cell r="AR145">
            <v>0</v>
          </cell>
          <cell r="AS145">
            <v>0</v>
          </cell>
          <cell r="AT145">
            <v>162335</v>
          </cell>
          <cell r="AU145">
            <v>24975</v>
          </cell>
          <cell r="AV145">
            <v>3484561</v>
          </cell>
          <cell r="AW145">
            <v>243919</v>
          </cell>
          <cell r="AX145">
            <v>0</v>
          </cell>
          <cell r="AY145">
            <v>164850</v>
          </cell>
          <cell r="AZ145">
            <v>2888482</v>
          </cell>
          <cell r="BA145">
            <v>1099000</v>
          </cell>
          <cell r="BB145">
            <v>1.35</v>
          </cell>
          <cell r="BC145">
            <v>384650</v>
          </cell>
          <cell r="BD145">
            <v>1483650</v>
          </cell>
          <cell r="BE145">
            <v>1404832</v>
          </cell>
          <cell r="BF145">
            <v>260161</v>
          </cell>
          <cell r="BG145">
            <v>2793171</v>
          </cell>
          <cell r="BH145">
            <v>1000000</v>
          </cell>
          <cell r="BI145">
            <v>0</v>
          </cell>
          <cell r="BJ145">
            <v>350000</v>
          </cell>
          <cell r="BK145">
            <v>0</v>
          </cell>
          <cell r="BL145">
            <v>1418196</v>
          </cell>
          <cell r="BM145" t="b">
            <v>1</v>
          </cell>
          <cell r="BN145">
            <v>24975</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E145">
            <v>0</v>
          </cell>
          <cell r="CF145">
            <v>0</v>
          </cell>
          <cell r="CG145" t="str">
            <v>IANUARIE</v>
          </cell>
          <cell r="CH145" t="str">
            <v>IA</v>
          </cell>
          <cell r="CI145">
            <v>0</v>
          </cell>
          <cell r="CJ145" t="b">
            <v>0</v>
          </cell>
          <cell r="CK145">
            <v>0</v>
          </cell>
          <cell r="CL145">
            <v>0</v>
          </cell>
          <cell r="CM145">
            <v>0</v>
          </cell>
          <cell r="CN145">
            <v>11</v>
          </cell>
          <cell r="CO145" t="str">
            <v>N</v>
          </cell>
          <cell r="CP145" t="str">
            <v>N</v>
          </cell>
          <cell r="CQ145" t="b">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t="b">
            <v>0</v>
          </cell>
          <cell r="DN145" t="b">
            <v>0</v>
          </cell>
          <cell r="DO145" t="b">
            <v>0</v>
          </cell>
          <cell r="DP145" t="b">
            <v>0</v>
          </cell>
          <cell r="DQ145">
            <v>0</v>
          </cell>
          <cell r="DR145">
            <v>0</v>
          </cell>
          <cell r="DS145">
            <v>0</v>
          </cell>
          <cell r="DT145">
            <v>0</v>
          </cell>
          <cell r="DU145">
            <v>0</v>
          </cell>
          <cell r="DV145">
            <v>0</v>
          </cell>
          <cell r="DW145">
            <v>0</v>
          </cell>
          <cell r="DX145">
            <v>0</v>
          </cell>
          <cell r="DY145">
            <v>0</v>
          </cell>
          <cell r="DZ145">
            <v>0</v>
          </cell>
          <cell r="EA145">
            <v>0</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v>0</v>
          </cell>
          <cell r="EP145">
            <v>0</v>
          </cell>
          <cell r="EQ145">
            <v>0</v>
          </cell>
          <cell r="ER145" t="b">
            <v>0</v>
          </cell>
          <cell r="ES145">
            <v>0</v>
          </cell>
          <cell r="ET145">
            <v>0</v>
          </cell>
          <cell r="EU145">
            <v>0</v>
          </cell>
          <cell r="EV145">
            <v>36329</v>
          </cell>
          <cell r="EW145" t="b">
            <v>0</v>
          </cell>
        </row>
        <row r="146">
          <cell r="A146">
            <v>207</v>
          </cell>
          <cell r="B146" t="str">
            <v>2700203020017</v>
          </cell>
          <cell r="C146" t="str">
            <v>vechi</v>
          </cell>
          <cell r="D146" t="str">
            <v>BAIGHER EUGENIA-DANIELA</v>
          </cell>
          <cell r="E146" t="str">
            <v>BAIGHER</v>
          </cell>
          <cell r="F146" t="str">
            <v>EUGENIA-DANIELA</v>
          </cell>
          <cell r="G146" t="str">
            <v>consilier</v>
          </cell>
          <cell r="H146">
            <v>0</v>
          </cell>
          <cell r="I146">
            <v>3905000</v>
          </cell>
          <cell r="J146">
            <v>3905000</v>
          </cell>
          <cell r="K146">
            <v>3905000</v>
          </cell>
          <cell r="L146">
            <v>0</v>
          </cell>
          <cell r="M146">
            <v>0</v>
          </cell>
          <cell r="N146">
            <v>0</v>
          </cell>
          <cell r="O146">
            <v>0</v>
          </cell>
          <cell r="P146">
            <v>0</v>
          </cell>
          <cell r="Q146">
            <v>168</v>
          </cell>
          <cell r="R146">
            <v>168</v>
          </cell>
          <cell r="S146">
            <v>0</v>
          </cell>
          <cell r="T146">
            <v>0</v>
          </cell>
          <cell r="U146">
            <v>0</v>
          </cell>
          <cell r="V146">
            <v>0</v>
          </cell>
          <cell r="W146">
            <v>0</v>
          </cell>
          <cell r="X146">
            <v>0</v>
          </cell>
          <cell r="Y146">
            <v>0</v>
          </cell>
          <cell r="Z146">
            <v>5</v>
          </cell>
          <cell r="AA146">
            <v>195250</v>
          </cell>
          <cell r="AB146">
            <v>195250</v>
          </cell>
          <cell r="AC146">
            <v>0</v>
          </cell>
          <cell r="AD146">
            <v>0</v>
          </cell>
          <cell r="AE146">
            <v>0</v>
          </cell>
          <cell r="AF146">
            <v>15</v>
          </cell>
          <cell r="AG146">
            <v>585750</v>
          </cell>
          <cell r="AH146">
            <v>585750</v>
          </cell>
          <cell r="AI146">
            <v>0</v>
          </cell>
          <cell r="AJ146">
            <v>0</v>
          </cell>
          <cell r="AK146">
            <v>0</v>
          </cell>
          <cell r="AL146">
            <v>0</v>
          </cell>
          <cell r="AM146">
            <v>0</v>
          </cell>
          <cell r="AN146">
            <v>0</v>
          </cell>
          <cell r="AO146">
            <v>0</v>
          </cell>
          <cell r="AP146">
            <v>0</v>
          </cell>
          <cell r="AQ146">
            <v>0</v>
          </cell>
          <cell r="AR146">
            <v>0</v>
          </cell>
          <cell r="AS146">
            <v>0</v>
          </cell>
          <cell r="AT146">
            <v>234300</v>
          </cell>
          <cell r="AU146">
            <v>39050</v>
          </cell>
          <cell r="AV146">
            <v>4686000</v>
          </cell>
          <cell r="AW146">
            <v>328020</v>
          </cell>
          <cell r="AX146">
            <v>0</v>
          </cell>
          <cell r="AY146">
            <v>164850</v>
          </cell>
          <cell r="AZ146">
            <v>3919780</v>
          </cell>
          <cell r="BA146">
            <v>1099000</v>
          </cell>
          <cell r="BB146">
            <v>1</v>
          </cell>
          <cell r="BC146">
            <v>0</v>
          </cell>
          <cell r="BD146">
            <v>1099000</v>
          </cell>
          <cell r="BE146">
            <v>2820780</v>
          </cell>
          <cell r="BF146">
            <v>585829</v>
          </cell>
          <cell r="BG146">
            <v>3498801</v>
          </cell>
          <cell r="BH146">
            <v>1400000</v>
          </cell>
          <cell r="BI146">
            <v>0</v>
          </cell>
          <cell r="BJ146">
            <v>395674</v>
          </cell>
          <cell r="BK146">
            <v>0</v>
          </cell>
          <cell r="BL146">
            <v>1664077</v>
          </cell>
          <cell r="BM146" t="b">
            <v>1</v>
          </cell>
          <cell r="BN146">
            <v>39050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E146">
            <v>0</v>
          </cell>
          <cell r="CF146">
            <v>0</v>
          </cell>
          <cell r="CG146" t="str">
            <v>IANUARIE</v>
          </cell>
          <cell r="CH146" t="str">
            <v>IA</v>
          </cell>
          <cell r="CI146">
            <v>0</v>
          </cell>
          <cell r="CJ146" t="b">
            <v>0</v>
          </cell>
          <cell r="CK146">
            <v>0</v>
          </cell>
          <cell r="CL146">
            <v>0</v>
          </cell>
          <cell r="CM146">
            <v>0</v>
          </cell>
          <cell r="CN146">
            <v>11</v>
          </cell>
          <cell r="CO146" t="str">
            <v>N</v>
          </cell>
          <cell r="CP146" t="str">
            <v>N</v>
          </cell>
          <cell r="CQ146" t="b">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t="b">
            <v>0</v>
          </cell>
          <cell r="DN146" t="b">
            <v>0</v>
          </cell>
          <cell r="DO146" t="b">
            <v>0</v>
          </cell>
          <cell r="DP146" t="b">
            <v>0</v>
          </cell>
          <cell r="DQ146">
            <v>0</v>
          </cell>
          <cell r="DR146">
            <v>0</v>
          </cell>
          <cell r="DS146">
            <v>0</v>
          </cell>
          <cell r="DT146">
            <v>0</v>
          </cell>
          <cell r="DU146">
            <v>0</v>
          </cell>
          <cell r="DV146">
            <v>0</v>
          </cell>
          <cell r="DW146">
            <v>0</v>
          </cell>
          <cell r="DX146">
            <v>0</v>
          </cell>
          <cell r="DY146">
            <v>0</v>
          </cell>
          <cell r="DZ146">
            <v>0</v>
          </cell>
          <cell r="EA146">
            <v>0</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t="b">
            <v>0</v>
          </cell>
          <cell r="ES146">
            <v>0</v>
          </cell>
          <cell r="ET146">
            <v>0</v>
          </cell>
          <cell r="EU146">
            <v>0</v>
          </cell>
          <cell r="EV146">
            <v>35299</v>
          </cell>
          <cell r="EW146" t="b">
            <v>0</v>
          </cell>
        </row>
        <row r="147">
          <cell r="A147">
            <v>208</v>
          </cell>
          <cell r="B147" t="str">
            <v>2720409020017</v>
          </cell>
          <cell r="C147" t="str">
            <v>vechi</v>
          </cell>
          <cell r="D147" t="str">
            <v>TULCAN MIHAELA</v>
          </cell>
          <cell r="E147" t="str">
            <v>TULCAN</v>
          </cell>
          <cell r="F147" t="str">
            <v>MIHAELA</v>
          </cell>
          <cell r="G147" t="str">
            <v>consilier</v>
          </cell>
          <cell r="H147">
            <v>0</v>
          </cell>
          <cell r="I147">
            <v>3905000</v>
          </cell>
          <cell r="J147">
            <v>5056975</v>
          </cell>
          <cell r="K147">
            <v>5056975</v>
          </cell>
          <cell r="L147">
            <v>1151975</v>
          </cell>
          <cell r="M147">
            <v>1151975</v>
          </cell>
          <cell r="N147">
            <v>0</v>
          </cell>
          <cell r="O147">
            <v>0</v>
          </cell>
          <cell r="P147">
            <v>0</v>
          </cell>
          <cell r="Q147">
            <v>168</v>
          </cell>
          <cell r="R147">
            <v>168</v>
          </cell>
          <cell r="S147">
            <v>0</v>
          </cell>
          <cell r="T147">
            <v>0</v>
          </cell>
          <cell r="U147">
            <v>0</v>
          </cell>
          <cell r="V147">
            <v>0</v>
          </cell>
          <cell r="W147">
            <v>0</v>
          </cell>
          <cell r="X147">
            <v>0</v>
          </cell>
          <cell r="Y147">
            <v>0</v>
          </cell>
          <cell r="Z147">
            <v>5</v>
          </cell>
          <cell r="AA147">
            <v>252849</v>
          </cell>
          <cell r="AB147">
            <v>252849</v>
          </cell>
          <cell r="AC147">
            <v>0</v>
          </cell>
          <cell r="AD147">
            <v>0</v>
          </cell>
          <cell r="AE147">
            <v>0</v>
          </cell>
          <cell r="AF147">
            <v>15</v>
          </cell>
          <cell r="AG147">
            <v>758546</v>
          </cell>
          <cell r="AH147">
            <v>758546</v>
          </cell>
          <cell r="AI147">
            <v>0</v>
          </cell>
          <cell r="AJ147">
            <v>0</v>
          </cell>
          <cell r="AK147">
            <v>0</v>
          </cell>
          <cell r="AL147">
            <v>0</v>
          </cell>
          <cell r="AM147">
            <v>0</v>
          </cell>
          <cell r="AN147">
            <v>0</v>
          </cell>
          <cell r="AO147">
            <v>0</v>
          </cell>
          <cell r="AP147">
            <v>0</v>
          </cell>
          <cell r="AQ147">
            <v>0</v>
          </cell>
          <cell r="AR147">
            <v>0</v>
          </cell>
          <cell r="AS147">
            <v>0</v>
          </cell>
          <cell r="AT147">
            <v>303418</v>
          </cell>
          <cell r="AU147">
            <v>50570</v>
          </cell>
          <cell r="AV147">
            <v>6068370</v>
          </cell>
          <cell r="AW147">
            <v>424786</v>
          </cell>
          <cell r="AX147">
            <v>0</v>
          </cell>
          <cell r="AY147">
            <v>164850</v>
          </cell>
          <cell r="AZ147">
            <v>5124746</v>
          </cell>
          <cell r="BA147">
            <v>1099000</v>
          </cell>
          <cell r="BB147">
            <v>1</v>
          </cell>
          <cell r="BC147">
            <v>0</v>
          </cell>
          <cell r="BD147">
            <v>1099000</v>
          </cell>
          <cell r="BE147">
            <v>4025746</v>
          </cell>
          <cell r="BF147">
            <v>909759</v>
          </cell>
          <cell r="BG147">
            <v>4379837</v>
          </cell>
          <cell r="BH147">
            <v>2000000</v>
          </cell>
          <cell r="BI147">
            <v>0</v>
          </cell>
          <cell r="BJ147">
            <v>0</v>
          </cell>
          <cell r="BK147">
            <v>0</v>
          </cell>
          <cell r="BL147">
            <v>2340787</v>
          </cell>
          <cell r="BM147" t="b">
            <v>1</v>
          </cell>
          <cell r="BN147">
            <v>39050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E147">
            <v>0</v>
          </cell>
          <cell r="CF147">
            <v>0</v>
          </cell>
          <cell r="CG147" t="str">
            <v>IANUARIE</v>
          </cell>
          <cell r="CH147" t="str">
            <v>IA</v>
          </cell>
          <cell r="CI147">
            <v>0</v>
          </cell>
          <cell r="CJ147" t="b">
            <v>0</v>
          </cell>
          <cell r="CK147">
            <v>0</v>
          </cell>
          <cell r="CL147">
            <v>0</v>
          </cell>
          <cell r="CM147">
            <v>0</v>
          </cell>
          <cell r="CN147">
            <v>11</v>
          </cell>
          <cell r="CO147" t="str">
            <v>N</v>
          </cell>
          <cell r="CP147" t="str">
            <v>N</v>
          </cell>
          <cell r="CQ147" t="b">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t="b">
            <v>0</v>
          </cell>
          <cell r="DN147" t="b">
            <v>0</v>
          </cell>
          <cell r="DO147" t="b">
            <v>0</v>
          </cell>
          <cell r="DP147" t="b">
            <v>0</v>
          </cell>
          <cell r="DQ147">
            <v>0</v>
          </cell>
          <cell r="DR147">
            <v>0</v>
          </cell>
          <cell r="DS147">
            <v>0</v>
          </cell>
          <cell r="DT147">
            <v>0</v>
          </cell>
          <cell r="DU147">
            <v>0</v>
          </cell>
          <cell r="DV147">
            <v>0</v>
          </cell>
          <cell r="DW147">
            <v>0</v>
          </cell>
          <cell r="DX147">
            <v>0</v>
          </cell>
          <cell r="DY147">
            <v>0</v>
          </cell>
          <cell r="DZ147">
            <v>0</v>
          </cell>
          <cell r="EA147">
            <v>0</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v>0</v>
          </cell>
          <cell r="EP147">
            <v>0</v>
          </cell>
          <cell r="EQ147">
            <v>0</v>
          </cell>
          <cell r="ER147" t="b">
            <v>0</v>
          </cell>
          <cell r="ES147">
            <v>0</v>
          </cell>
          <cell r="ET147">
            <v>0</v>
          </cell>
          <cell r="EU147">
            <v>0</v>
          </cell>
          <cell r="EV147">
            <v>35299</v>
          </cell>
          <cell r="EW147" t="b">
            <v>0</v>
          </cell>
        </row>
        <row r="148">
          <cell r="A148">
            <v>209</v>
          </cell>
          <cell r="B148" t="str">
            <v>1500927020036</v>
          </cell>
          <cell r="C148" t="str">
            <v>vechi</v>
          </cell>
          <cell r="D148" t="str">
            <v>ONITA EUGEN-SILVIUS</v>
          </cell>
          <cell r="E148" t="str">
            <v>ONITA</v>
          </cell>
          <cell r="F148" t="str">
            <v>EUGEN-SILVIUS</v>
          </cell>
          <cell r="G148" t="str">
            <v>inspector</v>
          </cell>
          <cell r="H148">
            <v>0</v>
          </cell>
          <cell r="I148">
            <v>2497467</v>
          </cell>
          <cell r="J148">
            <v>2497467</v>
          </cell>
          <cell r="K148">
            <v>2497467</v>
          </cell>
          <cell r="L148">
            <v>0</v>
          </cell>
          <cell r="M148">
            <v>0</v>
          </cell>
          <cell r="N148">
            <v>0</v>
          </cell>
          <cell r="O148">
            <v>0</v>
          </cell>
          <cell r="P148">
            <v>0</v>
          </cell>
          <cell r="Q148">
            <v>168</v>
          </cell>
          <cell r="R148">
            <v>168</v>
          </cell>
          <cell r="S148">
            <v>0</v>
          </cell>
          <cell r="T148">
            <v>0</v>
          </cell>
          <cell r="U148">
            <v>0</v>
          </cell>
          <cell r="V148">
            <v>0</v>
          </cell>
          <cell r="W148">
            <v>0</v>
          </cell>
          <cell r="X148">
            <v>0</v>
          </cell>
          <cell r="Y148">
            <v>0</v>
          </cell>
          <cell r="Z148">
            <v>25</v>
          </cell>
          <cell r="AA148">
            <v>624367</v>
          </cell>
          <cell r="AB148">
            <v>624367</v>
          </cell>
          <cell r="AC148">
            <v>10</v>
          </cell>
          <cell r="AD148">
            <v>249747</v>
          </cell>
          <cell r="AE148">
            <v>249747</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168579</v>
          </cell>
          <cell r="AU148">
            <v>24975</v>
          </cell>
          <cell r="AV148">
            <v>3371581</v>
          </cell>
          <cell r="AW148">
            <v>236011</v>
          </cell>
          <cell r="AX148">
            <v>0</v>
          </cell>
          <cell r="AY148">
            <v>164850</v>
          </cell>
          <cell r="AZ148">
            <v>2777166</v>
          </cell>
          <cell r="BA148">
            <v>1099000</v>
          </cell>
          <cell r="BB148">
            <v>1</v>
          </cell>
          <cell r="BC148">
            <v>0</v>
          </cell>
          <cell r="BD148">
            <v>1099000</v>
          </cell>
          <cell r="BE148">
            <v>1678166</v>
          </cell>
          <cell r="BF148">
            <v>323028</v>
          </cell>
          <cell r="BG148">
            <v>2618988</v>
          </cell>
          <cell r="BH148">
            <v>1500000</v>
          </cell>
          <cell r="BI148">
            <v>0</v>
          </cell>
          <cell r="BJ148">
            <v>0</v>
          </cell>
          <cell r="BK148">
            <v>0</v>
          </cell>
          <cell r="BL148">
            <v>1094013</v>
          </cell>
          <cell r="BM148" t="b">
            <v>1</v>
          </cell>
          <cell r="BN148">
            <v>24975</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E148">
            <v>0</v>
          </cell>
          <cell r="CF148">
            <v>0</v>
          </cell>
          <cell r="CG148" t="str">
            <v>IANUARIE</v>
          </cell>
          <cell r="CH148" t="str">
            <v>IA</v>
          </cell>
          <cell r="CI148">
            <v>0</v>
          </cell>
          <cell r="CJ148" t="b">
            <v>0</v>
          </cell>
          <cell r="CK148">
            <v>0</v>
          </cell>
          <cell r="CL148">
            <v>0</v>
          </cell>
          <cell r="CM148">
            <v>0</v>
          </cell>
          <cell r="CN148">
            <v>11</v>
          </cell>
          <cell r="CO148" t="str">
            <v>N</v>
          </cell>
          <cell r="CP148" t="str">
            <v>N</v>
          </cell>
          <cell r="CQ148" t="b">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t="b">
            <v>0</v>
          </cell>
          <cell r="DN148" t="b">
            <v>0</v>
          </cell>
          <cell r="DO148" t="b">
            <v>0</v>
          </cell>
          <cell r="DP148" t="b">
            <v>0</v>
          </cell>
          <cell r="DQ148">
            <v>0</v>
          </cell>
          <cell r="DR148">
            <v>0</v>
          </cell>
          <cell r="DS148">
            <v>0</v>
          </cell>
          <cell r="DT148">
            <v>0</v>
          </cell>
          <cell r="DU148">
            <v>0</v>
          </cell>
          <cell r="DV148">
            <v>0</v>
          </cell>
          <cell r="DW148">
            <v>0</v>
          </cell>
          <cell r="DX148">
            <v>0</v>
          </cell>
          <cell r="DY148">
            <v>0</v>
          </cell>
          <cell r="DZ148">
            <v>0</v>
          </cell>
          <cell r="EA148">
            <v>0</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v>0</v>
          </cell>
          <cell r="EP148">
            <v>0</v>
          </cell>
          <cell r="EQ148">
            <v>0</v>
          </cell>
          <cell r="ER148" t="b">
            <v>0</v>
          </cell>
          <cell r="ES148">
            <v>0</v>
          </cell>
          <cell r="ET148">
            <v>0</v>
          </cell>
          <cell r="EU148">
            <v>0</v>
          </cell>
          <cell r="EV148">
            <v>34876</v>
          </cell>
          <cell r="EW148" t="b">
            <v>0</v>
          </cell>
        </row>
        <row r="149">
          <cell r="A149">
            <v>192</v>
          </cell>
          <cell r="B149" t="str">
            <v>2770306020040</v>
          </cell>
          <cell r="C149" t="str">
            <v>vechi</v>
          </cell>
          <cell r="D149" t="str">
            <v>SIMINA ADRIANA</v>
          </cell>
          <cell r="E149" t="str">
            <v>SIMINA</v>
          </cell>
          <cell r="F149" t="str">
            <v>ADRIANA</v>
          </cell>
          <cell r="G149" t="str">
            <v>inspector</v>
          </cell>
          <cell r="H149">
            <v>0</v>
          </cell>
          <cell r="I149">
            <v>2547000</v>
          </cell>
          <cell r="J149">
            <v>2547000</v>
          </cell>
          <cell r="K149">
            <v>2547000</v>
          </cell>
          <cell r="L149">
            <v>0</v>
          </cell>
          <cell r="M149">
            <v>0</v>
          </cell>
          <cell r="N149">
            <v>0</v>
          </cell>
          <cell r="O149">
            <v>0</v>
          </cell>
          <cell r="P149">
            <v>0</v>
          </cell>
          <cell r="Q149">
            <v>168</v>
          </cell>
          <cell r="R149">
            <v>168</v>
          </cell>
          <cell r="S149">
            <v>0</v>
          </cell>
          <cell r="T149">
            <v>0</v>
          </cell>
          <cell r="U149">
            <v>0</v>
          </cell>
          <cell r="V149">
            <v>0</v>
          </cell>
          <cell r="W149">
            <v>0</v>
          </cell>
          <cell r="X149">
            <v>0</v>
          </cell>
          <cell r="Y149">
            <v>0</v>
          </cell>
          <cell r="Z149">
            <v>10</v>
          </cell>
          <cell r="AA149">
            <v>254700</v>
          </cell>
          <cell r="AB149">
            <v>254700</v>
          </cell>
          <cell r="AC149">
            <v>10</v>
          </cell>
          <cell r="AD149">
            <v>254700</v>
          </cell>
          <cell r="AE149">
            <v>254700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152820</v>
          </cell>
          <cell r="AU149">
            <v>25470</v>
          </cell>
          <cell r="AV149">
            <v>3056400</v>
          </cell>
          <cell r="AW149">
            <v>213948</v>
          </cell>
          <cell r="AX149">
            <v>0</v>
          </cell>
          <cell r="AY149">
            <v>164850</v>
          </cell>
          <cell r="AZ149">
            <v>2499312</v>
          </cell>
          <cell r="BA149">
            <v>1099000</v>
          </cell>
          <cell r="BB149">
            <v>1</v>
          </cell>
          <cell r="BC149">
            <v>0</v>
          </cell>
          <cell r="BD149">
            <v>1099000</v>
          </cell>
          <cell r="BE149">
            <v>1400312</v>
          </cell>
          <cell r="BF149">
            <v>259122</v>
          </cell>
          <cell r="BG149">
            <v>2405040</v>
          </cell>
          <cell r="BH149">
            <v>1100000</v>
          </cell>
          <cell r="BI149">
            <v>0</v>
          </cell>
          <cell r="BJ149">
            <v>100000</v>
          </cell>
          <cell r="BK149">
            <v>0</v>
          </cell>
          <cell r="BL149">
            <v>1179570</v>
          </cell>
          <cell r="BM149" t="b">
            <v>1</v>
          </cell>
          <cell r="BN149">
            <v>25470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E149">
            <v>0</v>
          </cell>
          <cell r="CF149">
            <v>0</v>
          </cell>
          <cell r="CG149" t="str">
            <v>IANUARIE</v>
          </cell>
          <cell r="CH149" t="str">
            <v>IA</v>
          </cell>
          <cell r="CI149">
            <v>0</v>
          </cell>
          <cell r="CJ149" t="b">
            <v>0</v>
          </cell>
          <cell r="CK149">
            <v>0</v>
          </cell>
          <cell r="CL149">
            <v>0</v>
          </cell>
          <cell r="CM149">
            <v>0</v>
          </cell>
          <cell r="CN149">
            <v>11</v>
          </cell>
          <cell r="CO149" t="str">
            <v>N</v>
          </cell>
          <cell r="CP149" t="str">
            <v>N</v>
          </cell>
          <cell r="CQ149" t="b">
            <v>0</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t="b">
            <v>0</v>
          </cell>
          <cell r="DN149" t="b">
            <v>0</v>
          </cell>
          <cell r="DO149" t="b">
            <v>0</v>
          </cell>
          <cell r="DP149" t="b">
            <v>0</v>
          </cell>
          <cell r="DQ149">
            <v>0</v>
          </cell>
          <cell r="DR149">
            <v>0</v>
          </cell>
          <cell r="DS149">
            <v>0</v>
          </cell>
          <cell r="DT149">
            <v>0</v>
          </cell>
          <cell r="DU149">
            <v>0</v>
          </cell>
          <cell r="DV149">
            <v>0</v>
          </cell>
          <cell r="DW149">
            <v>0</v>
          </cell>
          <cell r="DX149">
            <v>0</v>
          </cell>
          <cell r="DY149">
            <v>0</v>
          </cell>
          <cell r="DZ149">
            <v>0</v>
          </cell>
          <cell r="EA149">
            <v>0</v>
          </cell>
          <cell r="EB149">
            <v>0</v>
          </cell>
          <cell r="EC149">
            <v>0</v>
          </cell>
          <cell r="ED149">
            <v>0</v>
          </cell>
          <cell r="EE149">
            <v>0</v>
          </cell>
          <cell r="EF149">
            <v>0</v>
          </cell>
          <cell r="EG149">
            <v>0</v>
          </cell>
          <cell r="EH149">
            <v>0</v>
          </cell>
          <cell r="EI149">
            <v>0</v>
          </cell>
          <cell r="EJ149">
            <v>0</v>
          </cell>
          <cell r="EK149">
            <v>0</v>
          </cell>
          <cell r="EL149">
            <v>0</v>
          </cell>
          <cell r="EM149">
            <v>0</v>
          </cell>
          <cell r="EN149">
            <v>0</v>
          </cell>
          <cell r="EO149">
            <v>0</v>
          </cell>
          <cell r="EP149">
            <v>0</v>
          </cell>
          <cell r="EQ149">
            <v>0</v>
          </cell>
          <cell r="ER149" t="b">
            <v>0</v>
          </cell>
          <cell r="ES149">
            <v>0</v>
          </cell>
          <cell r="ET149">
            <v>0</v>
          </cell>
          <cell r="EU149">
            <v>0</v>
          </cell>
          <cell r="EV149">
            <v>34925</v>
          </cell>
          <cell r="EW149" t="b">
            <v>0</v>
          </cell>
        </row>
        <row r="150">
          <cell r="A150">
            <v>210</v>
          </cell>
          <cell r="B150" t="str">
            <v>2611125020063</v>
          </cell>
          <cell r="C150" t="str">
            <v>vechi</v>
          </cell>
          <cell r="D150" t="str">
            <v>TURIC MONICA-MIRELA</v>
          </cell>
          <cell r="E150" t="str">
            <v>TURIC</v>
          </cell>
          <cell r="F150" t="str">
            <v>MONICA-MIRELA-FLORICA</v>
          </cell>
          <cell r="G150" t="str">
            <v>inspector</v>
          </cell>
          <cell r="H150">
            <v>0</v>
          </cell>
          <cell r="I150">
            <v>2547000</v>
          </cell>
          <cell r="J150">
            <v>2547000</v>
          </cell>
          <cell r="K150">
            <v>2547000</v>
          </cell>
          <cell r="L150">
            <v>0</v>
          </cell>
          <cell r="M150">
            <v>0</v>
          </cell>
          <cell r="N150">
            <v>0</v>
          </cell>
          <cell r="O150">
            <v>0</v>
          </cell>
          <cell r="P150">
            <v>0</v>
          </cell>
          <cell r="Q150">
            <v>168</v>
          </cell>
          <cell r="R150">
            <v>168</v>
          </cell>
          <cell r="S150">
            <v>0</v>
          </cell>
          <cell r="T150">
            <v>0</v>
          </cell>
          <cell r="U150">
            <v>0</v>
          </cell>
          <cell r="V150">
            <v>0</v>
          </cell>
          <cell r="W150">
            <v>0</v>
          </cell>
          <cell r="X150">
            <v>0</v>
          </cell>
          <cell r="Y150">
            <v>0</v>
          </cell>
          <cell r="Z150">
            <v>20</v>
          </cell>
          <cell r="AA150">
            <v>509400</v>
          </cell>
          <cell r="AB150">
            <v>509400</v>
          </cell>
          <cell r="AC150">
            <v>0</v>
          </cell>
          <cell r="AD150">
            <v>0</v>
          </cell>
          <cell r="AE150">
            <v>0</v>
          </cell>
          <cell r="AF150">
            <v>15</v>
          </cell>
          <cell r="AG150">
            <v>382050</v>
          </cell>
          <cell r="AH150">
            <v>382050</v>
          </cell>
          <cell r="AI150">
            <v>0</v>
          </cell>
          <cell r="AJ150">
            <v>0</v>
          </cell>
          <cell r="AK150">
            <v>0</v>
          </cell>
          <cell r="AL150">
            <v>0</v>
          </cell>
          <cell r="AM150">
            <v>0</v>
          </cell>
          <cell r="AN150">
            <v>0</v>
          </cell>
          <cell r="AO150">
            <v>0</v>
          </cell>
          <cell r="AP150">
            <v>0</v>
          </cell>
          <cell r="AQ150">
            <v>0</v>
          </cell>
          <cell r="AR150">
            <v>0</v>
          </cell>
          <cell r="AS150">
            <v>0</v>
          </cell>
          <cell r="AT150">
            <v>171922</v>
          </cell>
          <cell r="AU150">
            <v>25470</v>
          </cell>
          <cell r="AV150">
            <v>3438450</v>
          </cell>
          <cell r="AW150">
            <v>240692</v>
          </cell>
          <cell r="AX150">
            <v>0</v>
          </cell>
          <cell r="AY150">
            <v>164850</v>
          </cell>
          <cell r="AZ150">
            <v>2835516</v>
          </cell>
          <cell r="BA150">
            <v>1099000</v>
          </cell>
          <cell r="BB150">
            <v>1</v>
          </cell>
          <cell r="BC150">
            <v>0</v>
          </cell>
          <cell r="BD150">
            <v>1099000</v>
          </cell>
          <cell r="BE150">
            <v>1736516</v>
          </cell>
          <cell r="BF150">
            <v>336449</v>
          </cell>
          <cell r="BG150">
            <v>2663917</v>
          </cell>
          <cell r="BH150">
            <v>1200000</v>
          </cell>
          <cell r="BI150">
            <v>0</v>
          </cell>
          <cell r="BJ150">
            <v>0</v>
          </cell>
          <cell r="BK150">
            <v>0</v>
          </cell>
          <cell r="BL150">
            <v>1438447</v>
          </cell>
          <cell r="BM150" t="b">
            <v>1</v>
          </cell>
          <cell r="BN150">
            <v>25470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E150">
            <v>0</v>
          </cell>
          <cell r="CF150">
            <v>0</v>
          </cell>
          <cell r="CG150" t="str">
            <v>IANUARIE</v>
          </cell>
          <cell r="CH150" t="str">
            <v>IA</v>
          </cell>
          <cell r="CI150">
            <v>0</v>
          </cell>
          <cell r="CJ150" t="b">
            <v>0</v>
          </cell>
          <cell r="CK150">
            <v>0</v>
          </cell>
          <cell r="CL150">
            <v>0</v>
          </cell>
          <cell r="CM150">
            <v>0</v>
          </cell>
          <cell r="CN150">
            <v>11</v>
          </cell>
          <cell r="CO150" t="str">
            <v>N</v>
          </cell>
          <cell r="CP150" t="str">
            <v>N</v>
          </cell>
          <cell r="CQ150" t="b">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t="b">
            <v>0</v>
          </cell>
          <cell r="DN150" t="b">
            <v>0</v>
          </cell>
          <cell r="DO150" t="b">
            <v>0</v>
          </cell>
          <cell r="DP150" t="b">
            <v>0</v>
          </cell>
          <cell r="DQ150">
            <v>0</v>
          </cell>
          <cell r="DR150">
            <v>0</v>
          </cell>
          <cell r="DS150">
            <v>0</v>
          </cell>
          <cell r="DT150">
            <v>0</v>
          </cell>
          <cell r="DU150">
            <v>0</v>
          </cell>
          <cell r="DV150">
            <v>0</v>
          </cell>
          <cell r="DW150">
            <v>0</v>
          </cell>
          <cell r="DX150">
            <v>0</v>
          </cell>
          <cell r="DY150">
            <v>0</v>
          </cell>
          <cell r="DZ150">
            <v>0</v>
          </cell>
          <cell r="EA150">
            <v>0</v>
          </cell>
          <cell r="EB150">
            <v>0</v>
          </cell>
          <cell r="EC150">
            <v>0</v>
          </cell>
          <cell r="ED150">
            <v>0</v>
          </cell>
          <cell r="EE150">
            <v>0</v>
          </cell>
          <cell r="EF150">
            <v>0</v>
          </cell>
          <cell r="EG150">
            <v>0</v>
          </cell>
          <cell r="EH150">
            <v>0</v>
          </cell>
          <cell r="EI150">
            <v>0</v>
          </cell>
          <cell r="EJ150">
            <v>0</v>
          </cell>
          <cell r="EK150">
            <v>0</v>
          </cell>
          <cell r="EL150">
            <v>0</v>
          </cell>
          <cell r="EM150">
            <v>0</v>
          </cell>
          <cell r="EN150">
            <v>0</v>
          </cell>
          <cell r="EO150">
            <v>0</v>
          </cell>
          <cell r="EP150">
            <v>0</v>
          </cell>
          <cell r="EQ150">
            <v>0</v>
          </cell>
          <cell r="ER150" t="b">
            <v>0</v>
          </cell>
          <cell r="ES150">
            <v>0</v>
          </cell>
          <cell r="ET150">
            <v>0</v>
          </cell>
          <cell r="EU150">
            <v>0</v>
          </cell>
          <cell r="EV150">
            <v>35380</v>
          </cell>
          <cell r="EW150" t="b">
            <v>0</v>
          </cell>
        </row>
        <row r="151">
          <cell r="A151">
            <v>211</v>
          </cell>
          <cell r="B151" t="str">
            <v>2671022020060</v>
          </cell>
          <cell r="C151" t="str">
            <v>vechi</v>
          </cell>
          <cell r="D151" t="str">
            <v>IONESCU MIHAELA-GINA</v>
          </cell>
          <cell r="E151" t="str">
            <v>IONESCU</v>
          </cell>
          <cell r="F151" t="str">
            <v>MIHAELA-GINA</v>
          </cell>
          <cell r="G151" t="str">
            <v>referent</v>
          </cell>
          <cell r="H151">
            <v>0</v>
          </cell>
          <cell r="I151">
            <v>2497467</v>
          </cell>
          <cell r="J151">
            <v>2497467</v>
          </cell>
          <cell r="K151">
            <v>1902832</v>
          </cell>
          <cell r="L151">
            <v>0</v>
          </cell>
          <cell r="M151">
            <v>0</v>
          </cell>
          <cell r="N151">
            <v>0</v>
          </cell>
          <cell r="O151">
            <v>0</v>
          </cell>
          <cell r="P151">
            <v>0</v>
          </cell>
          <cell r="Q151">
            <v>168</v>
          </cell>
          <cell r="R151">
            <v>128</v>
          </cell>
          <cell r="S151">
            <v>0</v>
          </cell>
          <cell r="T151">
            <v>0</v>
          </cell>
          <cell r="U151">
            <v>0</v>
          </cell>
          <cell r="V151">
            <v>0</v>
          </cell>
          <cell r="W151">
            <v>0</v>
          </cell>
          <cell r="X151">
            <v>0</v>
          </cell>
          <cell r="Y151">
            <v>0</v>
          </cell>
          <cell r="Z151">
            <v>10</v>
          </cell>
          <cell r="AA151">
            <v>190283</v>
          </cell>
          <cell r="AB151">
            <v>249747</v>
          </cell>
          <cell r="AC151">
            <v>10</v>
          </cell>
          <cell r="AD151">
            <v>190283</v>
          </cell>
          <cell r="AE151">
            <v>249747</v>
          </cell>
          <cell r="AF151">
            <v>15</v>
          </cell>
          <cell r="AG151">
            <v>285425</v>
          </cell>
          <cell r="AH151">
            <v>374620</v>
          </cell>
          <cell r="AI151">
            <v>0</v>
          </cell>
          <cell r="AJ151">
            <v>0</v>
          </cell>
          <cell r="AK151">
            <v>477641</v>
          </cell>
          <cell r="AL151">
            <v>0</v>
          </cell>
          <cell r="AM151">
            <v>0</v>
          </cell>
          <cell r="AN151">
            <v>0</v>
          </cell>
          <cell r="AO151">
            <v>0</v>
          </cell>
          <cell r="AP151">
            <v>0</v>
          </cell>
          <cell r="AQ151">
            <v>0</v>
          </cell>
          <cell r="AR151">
            <v>0</v>
          </cell>
          <cell r="AS151">
            <v>0</v>
          </cell>
          <cell r="AT151">
            <v>168579</v>
          </cell>
          <cell r="AU151">
            <v>24975</v>
          </cell>
          <cell r="AV151">
            <v>3046464</v>
          </cell>
          <cell r="AW151">
            <v>179818</v>
          </cell>
          <cell r="AX151">
            <v>0</v>
          </cell>
          <cell r="AY151">
            <v>164850</v>
          </cell>
          <cell r="AZ151">
            <v>2508242</v>
          </cell>
          <cell r="BA151">
            <v>1099000</v>
          </cell>
          <cell r="BB151">
            <v>1.35</v>
          </cell>
          <cell r="BC151">
            <v>384650</v>
          </cell>
          <cell r="BD151">
            <v>1483650</v>
          </cell>
          <cell r="BE151">
            <v>1024592</v>
          </cell>
          <cell r="BF151">
            <v>184427</v>
          </cell>
          <cell r="BG151">
            <v>2488665</v>
          </cell>
          <cell r="BH151">
            <v>1200000</v>
          </cell>
          <cell r="BI151">
            <v>0</v>
          </cell>
          <cell r="BJ151">
            <v>301898</v>
          </cell>
          <cell r="BK151">
            <v>0</v>
          </cell>
          <cell r="BL151">
            <v>961792</v>
          </cell>
          <cell r="BM151" t="b">
            <v>1</v>
          </cell>
          <cell r="BN151">
            <v>24975</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t="str">
            <v>n</v>
          </cell>
          <cell r="CE151">
            <v>0</v>
          </cell>
          <cell r="CF151">
            <v>0</v>
          </cell>
          <cell r="CG151" t="str">
            <v>IANUARIE</v>
          </cell>
          <cell r="CH151" t="str">
            <v>IA</v>
          </cell>
          <cell r="CI151">
            <v>0</v>
          </cell>
          <cell r="CJ151" t="b">
            <v>0</v>
          </cell>
          <cell r="CK151">
            <v>0</v>
          </cell>
          <cell r="CL151">
            <v>0</v>
          </cell>
          <cell r="CM151">
            <v>0</v>
          </cell>
          <cell r="CN151">
            <v>11</v>
          </cell>
          <cell r="CO151" t="str">
            <v>N</v>
          </cell>
          <cell r="CP151" t="str">
            <v>N</v>
          </cell>
          <cell r="CQ151" t="b">
            <v>0</v>
          </cell>
          <cell r="CR151">
            <v>85</v>
          </cell>
          <cell r="CS151">
            <v>0</v>
          </cell>
          <cell r="CT151">
            <v>40</v>
          </cell>
          <cell r="CU151">
            <v>40</v>
          </cell>
          <cell r="CV151">
            <v>0</v>
          </cell>
          <cell r="CW151">
            <v>24</v>
          </cell>
          <cell r="CX151">
            <v>477641</v>
          </cell>
          <cell r="CY151">
            <v>0</v>
          </cell>
          <cell r="CZ151">
            <v>40</v>
          </cell>
          <cell r="DA151">
            <v>40</v>
          </cell>
          <cell r="DB151">
            <v>0</v>
          </cell>
          <cell r="DC151">
            <v>477641</v>
          </cell>
          <cell r="DD151">
            <v>0</v>
          </cell>
          <cell r="DE151">
            <v>477641</v>
          </cell>
          <cell r="DF151">
            <v>0</v>
          </cell>
          <cell r="DG151">
            <v>0</v>
          </cell>
          <cell r="DH151">
            <v>0</v>
          </cell>
          <cell r="DI151">
            <v>0</v>
          </cell>
          <cell r="DJ151">
            <v>0</v>
          </cell>
          <cell r="DK151">
            <v>0</v>
          </cell>
          <cell r="DL151">
            <v>0</v>
          </cell>
          <cell r="DM151" t="b">
            <v>0</v>
          </cell>
          <cell r="DN151" t="b">
            <v>0</v>
          </cell>
          <cell r="DO151" t="b">
            <v>0</v>
          </cell>
          <cell r="DP151" t="b">
            <v>0</v>
          </cell>
          <cell r="DQ151">
            <v>0</v>
          </cell>
          <cell r="DR151">
            <v>0</v>
          </cell>
          <cell r="DS151">
            <v>0</v>
          </cell>
          <cell r="DT151">
            <v>0</v>
          </cell>
          <cell r="DU151">
            <v>0</v>
          </cell>
          <cell r="DV151">
            <v>0</v>
          </cell>
          <cell r="DW151">
            <v>0</v>
          </cell>
          <cell r="DX151">
            <v>0</v>
          </cell>
          <cell r="DY151">
            <v>0</v>
          </cell>
          <cell r="DZ151">
            <v>0</v>
          </cell>
          <cell r="EA151">
            <v>0</v>
          </cell>
          <cell r="EB151">
            <v>0</v>
          </cell>
          <cell r="EC151">
            <v>0</v>
          </cell>
          <cell r="ED151">
            <v>0</v>
          </cell>
          <cell r="EE151">
            <v>0</v>
          </cell>
          <cell r="EF151">
            <v>0</v>
          </cell>
          <cell r="EG151">
            <v>0</v>
          </cell>
          <cell r="EH151">
            <v>0</v>
          </cell>
          <cell r="EI151">
            <v>0</v>
          </cell>
          <cell r="EJ151">
            <v>0</v>
          </cell>
          <cell r="EK151">
            <v>0</v>
          </cell>
          <cell r="EL151">
            <v>0</v>
          </cell>
          <cell r="EM151">
            <v>0</v>
          </cell>
          <cell r="EN151">
            <v>0</v>
          </cell>
          <cell r="EO151">
            <v>0</v>
          </cell>
          <cell r="EP151">
            <v>0</v>
          </cell>
          <cell r="EQ151">
            <v>0</v>
          </cell>
          <cell r="ER151" t="b">
            <v>0</v>
          </cell>
          <cell r="ES151">
            <v>0</v>
          </cell>
          <cell r="ET151">
            <v>0</v>
          </cell>
          <cell r="EU151">
            <v>0</v>
          </cell>
          <cell r="EV151">
            <v>34074</v>
          </cell>
          <cell r="EW151" t="b">
            <v>0</v>
          </cell>
        </row>
        <row r="152">
          <cell r="A152">
            <v>220</v>
          </cell>
          <cell r="B152" t="str">
            <v>2610320020041</v>
          </cell>
          <cell r="C152" t="str">
            <v>vechi</v>
          </cell>
          <cell r="D152" t="str">
            <v>MOLNAR ANGELA</v>
          </cell>
          <cell r="E152" t="str">
            <v>MOLNAR</v>
          </cell>
          <cell r="F152" t="str">
            <v>ANGELA</v>
          </cell>
          <cell r="G152" t="str">
            <v>sef serviciu</v>
          </cell>
          <cell r="H152">
            <v>0</v>
          </cell>
          <cell r="I152">
            <v>3905000</v>
          </cell>
          <cell r="J152">
            <v>4920300</v>
          </cell>
          <cell r="K152">
            <v>4920300</v>
          </cell>
          <cell r="L152">
            <v>1015300</v>
          </cell>
          <cell r="M152">
            <v>1015300</v>
          </cell>
          <cell r="N152">
            <v>0</v>
          </cell>
          <cell r="O152">
            <v>0</v>
          </cell>
          <cell r="P152">
            <v>0</v>
          </cell>
          <cell r="Q152">
            <v>168</v>
          </cell>
          <cell r="R152">
            <v>168</v>
          </cell>
          <cell r="S152">
            <v>0</v>
          </cell>
          <cell r="T152">
            <v>0</v>
          </cell>
          <cell r="U152">
            <v>0</v>
          </cell>
          <cell r="V152">
            <v>0</v>
          </cell>
          <cell r="W152">
            <v>0</v>
          </cell>
          <cell r="X152">
            <v>0</v>
          </cell>
          <cell r="Y152">
            <v>0</v>
          </cell>
          <cell r="Z152">
            <v>15</v>
          </cell>
          <cell r="AA152">
            <v>738045</v>
          </cell>
          <cell r="AB152">
            <v>738045</v>
          </cell>
          <cell r="AC152">
            <v>10</v>
          </cell>
          <cell r="AD152">
            <v>492030</v>
          </cell>
          <cell r="AE152">
            <v>492030</v>
          </cell>
          <cell r="AF152">
            <v>15</v>
          </cell>
          <cell r="AG152">
            <v>738045</v>
          </cell>
          <cell r="AH152">
            <v>738045</v>
          </cell>
          <cell r="AI152">
            <v>0</v>
          </cell>
          <cell r="AJ152">
            <v>0</v>
          </cell>
          <cell r="AK152">
            <v>0</v>
          </cell>
          <cell r="AL152">
            <v>0</v>
          </cell>
          <cell r="AM152">
            <v>0</v>
          </cell>
          <cell r="AN152">
            <v>0</v>
          </cell>
          <cell r="AO152">
            <v>0</v>
          </cell>
          <cell r="AP152">
            <v>0</v>
          </cell>
          <cell r="AQ152">
            <v>0</v>
          </cell>
          <cell r="AR152">
            <v>0</v>
          </cell>
          <cell r="AS152">
            <v>0</v>
          </cell>
          <cell r="AT152">
            <v>344421</v>
          </cell>
          <cell r="AU152">
            <v>49203</v>
          </cell>
          <cell r="AV152">
            <v>6888420</v>
          </cell>
          <cell r="AW152">
            <v>482189</v>
          </cell>
          <cell r="AX152">
            <v>0</v>
          </cell>
          <cell r="AY152">
            <v>164850</v>
          </cell>
          <cell r="AZ152">
            <v>5847757</v>
          </cell>
          <cell r="BA152">
            <v>1099000</v>
          </cell>
          <cell r="BB152">
            <v>1.35</v>
          </cell>
          <cell r="BC152">
            <v>384650</v>
          </cell>
          <cell r="BD152">
            <v>1483650</v>
          </cell>
          <cell r="BE152">
            <v>4364107</v>
          </cell>
          <cell r="BF152">
            <v>1004500</v>
          </cell>
          <cell r="BG152">
            <v>5008107</v>
          </cell>
          <cell r="BH152">
            <v>2300000</v>
          </cell>
          <cell r="BI152">
            <v>0</v>
          </cell>
          <cell r="BJ152">
            <v>0</v>
          </cell>
          <cell r="BK152">
            <v>0</v>
          </cell>
          <cell r="BL152">
            <v>2669057</v>
          </cell>
          <cell r="BM152" t="b">
            <v>1</v>
          </cell>
          <cell r="BN152">
            <v>39050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t="str">
            <v>d</v>
          </cell>
          <cell r="CE152">
            <v>0</v>
          </cell>
          <cell r="CF152">
            <v>0</v>
          </cell>
          <cell r="CG152" t="str">
            <v>IANUARIE</v>
          </cell>
          <cell r="CH152" t="str">
            <v>IA</v>
          </cell>
          <cell r="CI152">
            <v>0</v>
          </cell>
          <cell r="CJ152" t="b">
            <v>0</v>
          </cell>
          <cell r="CK152">
            <v>0</v>
          </cell>
          <cell r="CL152">
            <v>0</v>
          </cell>
          <cell r="CM152">
            <v>0</v>
          </cell>
          <cell r="CN152">
            <v>11</v>
          </cell>
          <cell r="CO152" t="str">
            <v>N</v>
          </cell>
          <cell r="CP152" t="str">
            <v>N</v>
          </cell>
          <cell r="CQ152" t="b">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t="b">
            <v>0</v>
          </cell>
          <cell r="DN152" t="b">
            <v>0</v>
          </cell>
          <cell r="DO152" t="b">
            <v>0</v>
          </cell>
          <cell r="DP152" t="b">
            <v>0</v>
          </cell>
          <cell r="DQ152">
            <v>0</v>
          </cell>
          <cell r="DR152">
            <v>0</v>
          </cell>
          <cell r="DS152">
            <v>0</v>
          </cell>
          <cell r="DT152">
            <v>0</v>
          </cell>
          <cell r="DU152">
            <v>0</v>
          </cell>
          <cell r="DV152">
            <v>0</v>
          </cell>
          <cell r="DW152">
            <v>0</v>
          </cell>
          <cell r="DX152">
            <v>0</v>
          </cell>
          <cell r="DY152">
            <v>0</v>
          </cell>
          <cell r="DZ152">
            <v>0</v>
          </cell>
          <cell r="EA152">
            <v>0</v>
          </cell>
          <cell r="EB152">
            <v>0</v>
          </cell>
          <cell r="EC152">
            <v>0</v>
          </cell>
          <cell r="ED152">
            <v>0</v>
          </cell>
          <cell r="EE152">
            <v>0</v>
          </cell>
          <cell r="EF152">
            <v>0</v>
          </cell>
          <cell r="EG152">
            <v>0</v>
          </cell>
          <cell r="EH152">
            <v>0</v>
          </cell>
          <cell r="EI152">
            <v>0</v>
          </cell>
          <cell r="EJ152">
            <v>0</v>
          </cell>
          <cell r="EK152">
            <v>0</v>
          </cell>
          <cell r="EL152">
            <v>0</v>
          </cell>
          <cell r="EM152">
            <v>0</v>
          </cell>
          <cell r="EN152">
            <v>0</v>
          </cell>
          <cell r="EO152">
            <v>0</v>
          </cell>
          <cell r="EP152">
            <v>0</v>
          </cell>
          <cell r="EQ152">
            <v>0</v>
          </cell>
          <cell r="ER152" t="b">
            <v>0</v>
          </cell>
          <cell r="ES152">
            <v>0</v>
          </cell>
          <cell r="ET152">
            <v>0</v>
          </cell>
          <cell r="EU152">
            <v>0</v>
          </cell>
          <cell r="EV152">
            <v>34079</v>
          </cell>
          <cell r="EW152" t="b">
            <v>0</v>
          </cell>
        </row>
        <row r="153">
          <cell r="A153">
            <v>226</v>
          </cell>
          <cell r="B153" t="str">
            <v>2651107020011</v>
          </cell>
          <cell r="C153" t="str">
            <v>vechi</v>
          </cell>
          <cell r="D153" t="str">
            <v>LUCACI DORA-MONICA</v>
          </cell>
          <cell r="E153" t="str">
            <v>LUCACI</v>
          </cell>
          <cell r="F153" t="str">
            <v>DORA-MONICA</v>
          </cell>
          <cell r="G153" t="str">
            <v>consilier</v>
          </cell>
          <cell r="H153">
            <v>0</v>
          </cell>
          <cell r="I153">
            <v>1861456</v>
          </cell>
          <cell r="J153">
            <v>1861456</v>
          </cell>
          <cell r="K153">
            <v>0</v>
          </cell>
          <cell r="L153">
            <v>0</v>
          </cell>
          <cell r="M153">
            <v>0</v>
          </cell>
          <cell r="N153">
            <v>0</v>
          </cell>
          <cell r="O153">
            <v>0</v>
          </cell>
          <cell r="P153">
            <v>0</v>
          </cell>
          <cell r="Q153">
            <v>168</v>
          </cell>
          <cell r="R153">
            <v>0</v>
          </cell>
          <cell r="S153">
            <v>0</v>
          </cell>
          <cell r="T153">
            <v>0</v>
          </cell>
          <cell r="U153">
            <v>0</v>
          </cell>
          <cell r="V153">
            <v>0</v>
          </cell>
          <cell r="W153">
            <v>0</v>
          </cell>
          <cell r="X153">
            <v>0</v>
          </cell>
          <cell r="Y153">
            <v>0</v>
          </cell>
          <cell r="Z153">
            <v>10</v>
          </cell>
          <cell r="AA153">
            <v>0</v>
          </cell>
          <cell r="AB153">
            <v>186146</v>
          </cell>
          <cell r="AC153">
            <v>0</v>
          </cell>
          <cell r="AD153">
            <v>0</v>
          </cell>
          <cell r="AE153">
            <v>0</v>
          </cell>
          <cell r="AF153">
            <v>0</v>
          </cell>
          <cell r="AG153">
            <v>0</v>
          </cell>
          <cell r="AH153">
            <v>0</v>
          </cell>
          <cell r="AI153">
            <v>0</v>
          </cell>
          <cell r="AJ153">
            <v>0</v>
          </cell>
          <cell r="AK153">
            <v>1740462</v>
          </cell>
          <cell r="AL153">
            <v>0</v>
          </cell>
          <cell r="AM153">
            <v>0</v>
          </cell>
          <cell r="AN153">
            <v>0</v>
          </cell>
          <cell r="AO153">
            <v>0</v>
          </cell>
          <cell r="AP153">
            <v>0</v>
          </cell>
          <cell r="AQ153">
            <v>0</v>
          </cell>
          <cell r="AR153">
            <v>0</v>
          </cell>
          <cell r="AS153">
            <v>0</v>
          </cell>
          <cell r="AT153">
            <v>102380</v>
          </cell>
          <cell r="AU153">
            <v>18615</v>
          </cell>
          <cell r="AV153">
            <v>1740462</v>
          </cell>
          <cell r="AW153">
            <v>121832</v>
          </cell>
          <cell r="AX153">
            <v>0</v>
          </cell>
          <cell r="AY153">
            <v>164850</v>
          </cell>
          <cell r="AZ153">
            <v>1332785</v>
          </cell>
          <cell r="BA153">
            <v>1099000</v>
          </cell>
          <cell r="BB153">
            <v>1.35</v>
          </cell>
          <cell r="BC153">
            <v>384650</v>
          </cell>
          <cell r="BD153">
            <v>1332785</v>
          </cell>
          <cell r="BE153">
            <v>0</v>
          </cell>
          <cell r="BF153">
            <v>0</v>
          </cell>
          <cell r="BG153">
            <v>1497635</v>
          </cell>
          <cell r="BH153">
            <v>0</v>
          </cell>
          <cell r="BI153">
            <v>0</v>
          </cell>
          <cell r="BJ153">
            <v>0</v>
          </cell>
          <cell r="BK153">
            <v>0</v>
          </cell>
          <cell r="BL153">
            <v>1497635</v>
          </cell>
          <cell r="BM153" t="b">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E153">
            <v>0</v>
          </cell>
          <cell r="CF153">
            <v>0</v>
          </cell>
          <cell r="CG153" t="str">
            <v>IANUARIE</v>
          </cell>
          <cell r="CH153" t="str">
            <v>I</v>
          </cell>
          <cell r="CI153">
            <v>0</v>
          </cell>
          <cell r="CJ153" t="b">
            <v>0</v>
          </cell>
          <cell r="CK153">
            <v>0</v>
          </cell>
          <cell r="CL153">
            <v>0</v>
          </cell>
          <cell r="CM153">
            <v>0</v>
          </cell>
          <cell r="CN153">
            <v>11</v>
          </cell>
          <cell r="CO153" t="str">
            <v>N</v>
          </cell>
          <cell r="CP153" t="str">
            <v>N</v>
          </cell>
          <cell r="CQ153" t="b">
            <v>0</v>
          </cell>
          <cell r="CR153">
            <v>85</v>
          </cell>
          <cell r="CS153">
            <v>0</v>
          </cell>
          <cell r="CT153">
            <v>168</v>
          </cell>
          <cell r="CU153">
            <v>0</v>
          </cell>
          <cell r="CV153">
            <v>168</v>
          </cell>
          <cell r="CW153">
            <v>0</v>
          </cell>
          <cell r="CX153">
            <v>0</v>
          </cell>
          <cell r="CY153">
            <v>1740462</v>
          </cell>
          <cell r="CZ153">
            <v>168</v>
          </cell>
          <cell r="DA153">
            <v>0</v>
          </cell>
          <cell r="DB153">
            <v>168</v>
          </cell>
          <cell r="DC153">
            <v>0</v>
          </cell>
          <cell r="DD153">
            <v>1740462</v>
          </cell>
          <cell r="DE153">
            <v>1740462</v>
          </cell>
          <cell r="DF153">
            <v>0</v>
          </cell>
          <cell r="DG153">
            <v>0</v>
          </cell>
          <cell r="DH153">
            <v>0</v>
          </cell>
          <cell r="DI153">
            <v>0</v>
          </cell>
          <cell r="DJ153">
            <v>0</v>
          </cell>
          <cell r="DK153">
            <v>0</v>
          </cell>
          <cell r="DL153">
            <v>0</v>
          </cell>
          <cell r="DM153" t="b">
            <v>0</v>
          </cell>
          <cell r="DN153" t="b">
            <v>0</v>
          </cell>
          <cell r="DO153" t="b">
            <v>0</v>
          </cell>
          <cell r="DP153" t="b">
            <v>1</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t="b">
            <v>0</v>
          </cell>
          <cell r="ES153">
            <v>0</v>
          </cell>
          <cell r="ET153">
            <v>0</v>
          </cell>
          <cell r="EU153">
            <v>0</v>
          </cell>
          <cell r="EV153">
            <v>35254</v>
          </cell>
          <cell r="EW153" t="b">
            <v>0</v>
          </cell>
        </row>
        <row r="154">
          <cell r="A154">
            <v>228</v>
          </cell>
          <cell r="B154" t="str">
            <v>2720321020039</v>
          </cell>
          <cell r="C154" t="str">
            <v>vechi</v>
          </cell>
          <cell r="D154" t="str">
            <v>VIKOL CARMEN-CRISTINA</v>
          </cell>
          <cell r="E154" t="str">
            <v>VIKOL</v>
          </cell>
          <cell r="F154" t="str">
            <v>CARMEN-CRISTINA</v>
          </cell>
          <cell r="G154" t="str">
            <v>consilier</v>
          </cell>
          <cell r="H154">
            <v>0</v>
          </cell>
          <cell r="I154">
            <v>3452000</v>
          </cell>
          <cell r="J154">
            <v>3452000</v>
          </cell>
          <cell r="K154">
            <v>3452000</v>
          </cell>
          <cell r="L154">
            <v>0</v>
          </cell>
          <cell r="M154">
            <v>0</v>
          </cell>
          <cell r="N154">
            <v>0</v>
          </cell>
          <cell r="O154">
            <v>0</v>
          </cell>
          <cell r="P154">
            <v>0</v>
          </cell>
          <cell r="Q154">
            <v>168</v>
          </cell>
          <cell r="R154">
            <v>168</v>
          </cell>
          <cell r="S154">
            <v>0</v>
          </cell>
          <cell r="T154">
            <v>0</v>
          </cell>
          <cell r="U154">
            <v>12</v>
          </cell>
          <cell r="V154">
            <v>493143</v>
          </cell>
          <cell r="W154">
            <v>493143</v>
          </cell>
          <cell r="X154">
            <v>0</v>
          </cell>
          <cell r="Y154">
            <v>0</v>
          </cell>
          <cell r="Z154">
            <v>10</v>
          </cell>
          <cell r="AA154">
            <v>345200</v>
          </cell>
          <cell r="AB154">
            <v>345200</v>
          </cell>
          <cell r="AC154">
            <v>0</v>
          </cell>
          <cell r="AD154">
            <v>0</v>
          </cell>
          <cell r="AE154">
            <v>0</v>
          </cell>
          <cell r="AF154">
            <v>15</v>
          </cell>
          <cell r="AG154">
            <v>517800</v>
          </cell>
          <cell r="AH154">
            <v>517800</v>
          </cell>
          <cell r="AI154">
            <v>0</v>
          </cell>
          <cell r="AJ154">
            <v>0</v>
          </cell>
          <cell r="AK154">
            <v>0</v>
          </cell>
          <cell r="AL154">
            <v>0</v>
          </cell>
          <cell r="AM154">
            <v>0</v>
          </cell>
          <cell r="AN154">
            <v>0</v>
          </cell>
          <cell r="AO154">
            <v>0</v>
          </cell>
          <cell r="AP154">
            <v>0</v>
          </cell>
          <cell r="AQ154">
            <v>0</v>
          </cell>
          <cell r="AR154">
            <v>0</v>
          </cell>
          <cell r="AS154">
            <v>0</v>
          </cell>
          <cell r="AT154">
            <v>215750</v>
          </cell>
          <cell r="AU154">
            <v>34520</v>
          </cell>
          <cell r="AV154">
            <v>4808143</v>
          </cell>
          <cell r="AW154">
            <v>336570</v>
          </cell>
          <cell r="AX154">
            <v>0</v>
          </cell>
          <cell r="AY154">
            <v>164850</v>
          </cell>
          <cell r="AZ154">
            <v>4056453</v>
          </cell>
          <cell r="BA154">
            <v>1099000</v>
          </cell>
          <cell r="BB154">
            <v>1</v>
          </cell>
          <cell r="BC154">
            <v>0</v>
          </cell>
          <cell r="BD154">
            <v>1099000</v>
          </cell>
          <cell r="BE154">
            <v>2957453</v>
          </cell>
          <cell r="BF154">
            <v>617264</v>
          </cell>
          <cell r="BG154">
            <v>3604039</v>
          </cell>
          <cell r="BH154">
            <v>1400000</v>
          </cell>
          <cell r="BI154">
            <v>0</v>
          </cell>
          <cell r="BJ154">
            <v>200000</v>
          </cell>
          <cell r="BK154">
            <v>0</v>
          </cell>
          <cell r="BL154">
            <v>1969519</v>
          </cell>
          <cell r="BM154" t="b">
            <v>1</v>
          </cell>
          <cell r="BN154">
            <v>34520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E154">
            <v>0</v>
          </cell>
          <cell r="CF154">
            <v>0</v>
          </cell>
          <cell r="CG154" t="str">
            <v>IANUARIE</v>
          </cell>
          <cell r="CH154" t="str">
            <v>I</v>
          </cell>
          <cell r="CI154">
            <v>0</v>
          </cell>
          <cell r="CJ154" t="b">
            <v>0</v>
          </cell>
          <cell r="CK154">
            <v>0</v>
          </cell>
          <cell r="CL154">
            <v>0</v>
          </cell>
          <cell r="CM154">
            <v>0</v>
          </cell>
          <cell r="CN154">
            <v>11</v>
          </cell>
          <cell r="CO154" t="str">
            <v>N</v>
          </cell>
          <cell r="CP154" t="str">
            <v>N</v>
          </cell>
          <cell r="CQ154" t="b">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t="b">
            <v>0</v>
          </cell>
          <cell r="DN154" t="b">
            <v>0</v>
          </cell>
          <cell r="DO154" t="b">
            <v>0</v>
          </cell>
          <cell r="DP154" t="b">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t="b">
            <v>0</v>
          </cell>
          <cell r="ES154">
            <v>0</v>
          </cell>
          <cell r="ET154">
            <v>0</v>
          </cell>
          <cell r="EU154">
            <v>0</v>
          </cell>
          <cell r="EV154">
            <v>36448</v>
          </cell>
          <cell r="EW154" t="b">
            <v>0</v>
          </cell>
        </row>
        <row r="155">
          <cell r="A155">
            <v>224</v>
          </cell>
          <cell r="B155" t="str">
            <v>1580830020034</v>
          </cell>
          <cell r="C155" t="str">
            <v>vechi</v>
          </cell>
          <cell r="D155" t="str">
            <v>ROMVARI ATILLA-ZOLTAN</v>
          </cell>
          <cell r="E155" t="str">
            <v>ROMVARI</v>
          </cell>
          <cell r="F155" t="str">
            <v>ATILLA-ZOLTAN</v>
          </cell>
          <cell r="G155" t="str">
            <v>consilier</v>
          </cell>
          <cell r="H155">
            <v>0</v>
          </cell>
          <cell r="I155">
            <v>3905000</v>
          </cell>
          <cell r="J155">
            <v>4490750</v>
          </cell>
          <cell r="K155">
            <v>1710762</v>
          </cell>
          <cell r="L155">
            <v>0</v>
          </cell>
          <cell r="M155">
            <v>0</v>
          </cell>
          <cell r="N155">
            <v>585750</v>
          </cell>
          <cell r="O155">
            <v>15</v>
          </cell>
          <cell r="P155">
            <v>223143</v>
          </cell>
          <cell r="Q155">
            <v>168</v>
          </cell>
          <cell r="R155">
            <v>64</v>
          </cell>
          <cell r="S155">
            <v>0</v>
          </cell>
          <cell r="T155">
            <v>0</v>
          </cell>
          <cell r="U155">
            <v>0</v>
          </cell>
          <cell r="V155">
            <v>0</v>
          </cell>
          <cell r="W155">
            <v>0</v>
          </cell>
          <cell r="X155">
            <v>0</v>
          </cell>
          <cell r="Y155">
            <v>0</v>
          </cell>
          <cell r="Z155">
            <v>20</v>
          </cell>
          <cell r="AA155">
            <v>342152</v>
          </cell>
          <cell r="AB155">
            <v>898150</v>
          </cell>
          <cell r="AC155">
            <v>0</v>
          </cell>
          <cell r="AD155">
            <v>0</v>
          </cell>
          <cell r="AE155">
            <v>0</v>
          </cell>
          <cell r="AF155">
            <v>15</v>
          </cell>
          <cell r="AG155">
            <v>256614</v>
          </cell>
          <cell r="AH155">
            <v>673612</v>
          </cell>
          <cell r="AI155">
            <v>0</v>
          </cell>
          <cell r="AJ155">
            <v>0</v>
          </cell>
          <cell r="AK155">
            <v>3190036</v>
          </cell>
          <cell r="AL155">
            <v>0</v>
          </cell>
          <cell r="AM155">
            <v>0</v>
          </cell>
          <cell r="AN155">
            <v>0</v>
          </cell>
          <cell r="AO155">
            <v>0</v>
          </cell>
          <cell r="AP155">
            <v>0</v>
          </cell>
          <cell r="AQ155">
            <v>0</v>
          </cell>
          <cell r="AR155">
            <v>0</v>
          </cell>
          <cell r="AS155">
            <v>2095683</v>
          </cell>
          <cell r="AT155">
            <v>303126</v>
          </cell>
          <cell r="AU155">
            <v>44908</v>
          </cell>
          <cell r="AV155">
            <v>7595247</v>
          </cell>
          <cell r="AW155">
            <v>308365</v>
          </cell>
          <cell r="AX155">
            <v>0</v>
          </cell>
          <cell r="AY155">
            <v>164850</v>
          </cell>
          <cell r="AZ155">
            <v>6773998</v>
          </cell>
          <cell r="BA155">
            <v>1099000</v>
          </cell>
          <cell r="BB155">
            <v>1.7</v>
          </cell>
          <cell r="BC155">
            <v>769300</v>
          </cell>
          <cell r="BD155">
            <v>1868300</v>
          </cell>
          <cell r="BE155">
            <v>4905698</v>
          </cell>
          <cell r="BF155">
            <v>1156145</v>
          </cell>
          <cell r="BG155">
            <v>5782703</v>
          </cell>
          <cell r="BH155">
            <v>1200000</v>
          </cell>
          <cell r="BI155">
            <v>0</v>
          </cell>
          <cell r="BJ155">
            <v>1909616</v>
          </cell>
          <cell r="BK155">
            <v>0</v>
          </cell>
          <cell r="BL155">
            <v>2634037</v>
          </cell>
          <cell r="BM155" t="b">
            <v>1</v>
          </cell>
          <cell r="BN155">
            <v>39050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E155">
            <v>0</v>
          </cell>
          <cell r="CF155">
            <v>0</v>
          </cell>
          <cell r="CG155" t="str">
            <v>IANUARIE</v>
          </cell>
          <cell r="CH155" t="str">
            <v>I</v>
          </cell>
          <cell r="CI155">
            <v>0</v>
          </cell>
          <cell r="CJ155" t="b">
            <v>0</v>
          </cell>
          <cell r="CK155">
            <v>0</v>
          </cell>
          <cell r="CL155">
            <v>0</v>
          </cell>
          <cell r="CM155">
            <v>0</v>
          </cell>
          <cell r="CN155">
            <v>11</v>
          </cell>
          <cell r="CO155" t="str">
            <v>N</v>
          </cell>
          <cell r="CP155" t="str">
            <v>N</v>
          </cell>
          <cell r="CQ155" t="b">
            <v>0</v>
          </cell>
          <cell r="CR155">
            <v>85</v>
          </cell>
          <cell r="CS155">
            <v>56</v>
          </cell>
          <cell r="CT155">
            <v>104</v>
          </cell>
          <cell r="CU155">
            <v>24</v>
          </cell>
          <cell r="CV155">
            <v>80</v>
          </cell>
          <cell r="CW155">
            <v>0</v>
          </cell>
          <cell r="CX155">
            <v>736162</v>
          </cell>
          <cell r="CY155">
            <v>2453874</v>
          </cell>
          <cell r="CZ155">
            <v>104</v>
          </cell>
          <cell r="DA155">
            <v>24</v>
          </cell>
          <cell r="DB155">
            <v>80</v>
          </cell>
          <cell r="DC155">
            <v>736162</v>
          </cell>
          <cell r="DD155">
            <v>2453874</v>
          </cell>
          <cell r="DE155">
            <v>3190036</v>
          </cell>
          <cell r="DF155">
            <v>0</v>
          </cell>
          <cell r="DG155">
            <v>0</v>
          </cell>
          <cell r="DH155">
            <v>0</v>
          </cell>
          <cell r="DI155">
            <v>0</v>
          </cell>
          <cell r="DJ155">
            <v>0</v>
          </cell>
          <cell r="DK155">
            <v>0</v>
          </cell>
          <cell r="DL155">
            <v>0</v>
          </cell>
          <cell r="DM155" t="b">
            <v>1</v>
          </cell>
          <cell r="DN155" t="b">
            <v>0</v>
          </cell>
          <cell r="DO155" t="b">
            <v>0</v>
          </cell>
          <cell r="DP155" t="b">
            <v>0</v>
          </cell>
          <cell r="DQ155">
            <v>0</v>
          </cell>
          <cell r="DR155">
            <v>0</v>
          </cell>
          <cell r="DS155">
            <v>0</v>
          </cell>
          <cell r="DZ155">
            <v>0</v>
          </cell>
          <cell r="EA155">
            <v>0</v>
          </cell>
          <cell r="EB155">
            <v>0</v>
          </cell>
          <cell r="EH155">
            <v>0</v>
          </cell>
          <cell r="EI155">
            <v>0</v>
          </cell>
          <cell r="EJ155">
            <v>0</v>
          </cell>
          <cell r="ER155" t="b">
            <v>0</v>
          </cell>
          <cell r="EW155" t="b">
            <v>0</v>
          </cell>
        </row>
        <row r="156">
          <cell r="A156">
            <v>227</v>
          </cell>
          <cell r="B156" t="str">
            <v>1660112020017</v>
          </cell>
          <cell r="C156" t="str">
            <v>vechi</v>
          </cell>
          <cell r="D156" t="str">
            <v>POPA DORIN</v>
          </cell>
          <cell r="E156" t="str">
            <v>POPA</v>
          </cell>
          <cell r="F156" t="str">
            <v>DORIN</v>
          </cell>
          <cell r="G156" t="str">
            <v>consilier</v>
          </cell>
          <cell r="H156">
            <v>0</v>
          </cell>
          <cell r="I156">
            <v>3452000</v>
          </cell>
          <cell r="J156">
            <v>3452000</v>
          </cell>
          <cell r="K156">
            <v>3452000</v>
          </cell>
          <cell r="L156">
            <v>0</v>
          </cell>
          <cell r="M156">
            <v>0</v>
          </cell>
          <cell r="N156">
            <v>0</v>
          </cell>
          <cell r="O156">
            <v>0</v>
          </cell>
          <cell r="P156">
            <v>0</v>
          </cell>
          <cell r="Q156">
            <v>168</v>
          </cell>
          <cell r="R156">
            <v>168</v>
          </cell>
          <cell r="S156">
            <v>0</v>
          </cell>
          <cell r="T156">
            <v>0</v>
          </cell>
          <cell r="U156">
            <v>39</v>
          </cell>
          <cell r="V156">
            <v>1602714</v>
          </cell>
          <cell r="W156">
            <v>1602714</v>
          </cell>
          <cell r="X156">
            <v>0</v>
          </cell>
          <cell r="Y156">
            <v>0</v>
          </cell>
          <cell r="Z156">
            <v>15</v>
          </cell>
          <cell r="AA156">
            <v>517800</v>
          </cell>
          <cell r="AB156">
            <v>517800</v>
          </cell>
          <cell r="AC156">
            <v>0</v>
          </cell>
          <cell r="AD156">
            <v>0</v>
          </cell>
          <cell r="AE156">
            <v>0</v>
          </cell>
          <cell r="AF156">
            <v>15</v>
          </cell>
          <cell r="AG156">
            <v>517800</v>
          </cell>
          <cell r="AH156">
            <v>517800</v>
          </cell>
          <cell r="AI156">
            <v>0</v>
          </cell>
          <cell r="AJ156">
            <v>0</v>
          </cell>
          <cell r="AK156">
            <v>0</v>
          </cell>
          <cell r="AL156">
            <v>0</v>
          </cell>
          <cell r="AM156">
            <v>0</v>
          </cell>
          <cell r="AN156">
            <v>0</v>
          </cell>
          <cell r="AO156">
            <v>0</v>
          </cell>
          <cell r="AP156">
            <v>0</v>
          </cell>
          <cell r="AQ156">
            <v>0</v>
          </cell>
          <cell r="AR156">
            <v>0</v>
          </cell>
          <cell r="AS156">
            <v>1102722</v>
          </cell>
          <cell r="AT156">
            <v>224380</v>
          </cell>
          <cell r="AU156">
            <v>34520</v>
          </cell>
          <cell r="AV156">
            <v>7193036</v>
          </cell>
          <cell r="AW156">
            <v>503513</v>
          </cell>
          <cell r="AX156">
            <v>0</v>
          </cell>
          <cell r="AY156">
            <v>164850</v>
          </cell>
          <cell r="AZ156">
            <v>6265773</v>
          </cell>
          <cell r="BA156">
            <v>1099000</v>
          </cell>
          <cell r="BB156">
            <v>1</v>
          </cell>
          <cell r="BC156">
            <v>0</v>
          </cell>
          <cell r="BD156">
            <v>1099000</v>
          </cell>
          <cell r="BE156">
            <v>5166773</v>
          </cell>
          <cell r="BF156">
            <v>1243993</v>
          </cell>
          <cell r="BG156">
            <v>5186630</v>
          </cell>
          <cell r="BH156">
            <v>2000000</v>
          </cell>
          <cell r="BI156">
            <v>0</v>
          </cell>
          <cell r="BJ156">
            <v>283770</v>
          </cell>
          <cell r="BK156">
            <v>0</v>
          </cell>
          <cell r="BL156">
            <v>2868340</v>
          </cell>
          <cell r="BM156" t="b">
            <v>1</v>
          </cell>
          <cell r="BN156">
            <v>34520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E156">
            <v>0</v>
          </cell>
          <cell r="CF156">
            <v>0</v>
          </cell>
          <cell r="CG156" t="str">
            <v>IANUARIE</v>
          </cell>
          <cell r="CI156">
            <v>0</v>
          </cell>
          <cell r="CJ156" t="b">
            <v>0</v>
          </cell>
          <cell r="CK156">
            <v>0</v>
          </cell>
          <cell r="CL156">
            <v>0</v>
          </cell>
          <cell r="CM156">
            <v>0</v>
          </cell>
          <cell r="CN156">
            <v>11</v>
          </cell>
          <cell r="CO156" t="str">
            <v>N</v>
          </cell>
          <cell r="CP156" t="str">
            <v>N</v>
          </cell>
          <cell r="CQ156" t="b">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t="b">
            <v>0</v>
          </cell>
          <cell r="DN156" t="b">
            <v>0</v>
          </cell>
          <cell r="DO156" t="b">
            <v>0</v>
          </cell>
          <cell r="DP156" t="b">
            <v>0</v>
          </cell>
          <cell r="DQ156">
            <v>0</v>
          </cell>
          <cell r="DR156">
            <v>0</v>
          </cell>
          <cell r="DS156">
            <v>0</v>
          </cell>
          <cell r="DT156">
            <v>0</v>
          </cell>
          <cell r="DU156">
            <v>0</v>
          </cell>
          <cell r="DV156">
            <v>0</v>
          </cell>
          <cell r="DW156">
            <v>0</v>
          </cell>
          <cell r="DX156">
            <v>0</v>
          </cell>
          <cell r="DY156">
            <v>0</v>
          </cell>
          <cell r="DZ156">
            <v>0</v>
          </cell>
          <cell r="EA156">
            <v>0</v>
          </cell>
          <cell r="EB156">
            <v>0</v>
          </cell>
          <cell r="EC156">
            <v>0</v>
          </cell>
          <cell r="ED156">
            <v>0</v>
          </cell>
          <cell r="EE156">
            <v>0</v>
          </cell>
          <cell r="EF156">
            <v>0</v>
          </cell>
          <cell r="EG156">
            <v>0</v>
          </cell>
          <cell r="EH156">
            <v>0</v>
          </cell>
          <cell r="EI156">
            <v>0</v>
          </cell>
          <cell r="EJ156">
            <v>0</v>
          </cell>
          <cell r="EK156">
            <v>0</v>
          </cell>
          <cell r="EL156">
            <v>0</v>
          </cell>
          <cell r="EM156">
            <v>0</v>
          </cell>
          <cell r="EN156">
            <v>0</v>
          </cell>
          <cell r="EO156">
            <v>0</v>
          </cell>
          <cell r="EP156">
            <v>0</v>
          </cell>
          <cell r="EQ156">
            <v>0</v>
          </cell>
          <cell r="ER156" t="b">
            <v>0</v>
          </cell>
          <cell r="ES156">
            <v>0</v>
          </cell>
          <cell r="ET156">
            <v>0</v>
          </cell>
          <cell r="EU156">
            <v>0</v>
          </cell>
          <cell r="EV156">
            <v>36164</v>
          </cell>
          <cell r="EW156" t="b">
            <v>0</v>
          </cell>
        </row>
        <row r="157">
          <cell r="A157">
            <v>225</v>
          </cell>
          <cell r="B157" t="str">
            <v>1430222020019</v>
          </cell>
          <cell r="C157" t="str">
            <v>vechi</v>
          </cell>
          <cell r="D157" t="str">
            <v>CHEVERESAN GHEORGHE</v>
          </cell>
          <cell r="E157" t="str">
            <v>CHEVERESAN</v>
          </cell>
          <cell r="F157" t="str">
            <v>GHEORGHE</v>
          </cell>
          <cell r="G157" t="str">
            <v>consilier</v>
          </cell>
          <cell r="H157">
            <v>0</v>
          </cell>
          <cell r="I157">
            <v>3452000</v>
          </cell>
          <cell r="J157">
            <v>3452000</v>
          </cell>
          <cell r="K157">
            <v>3452000</v>
          </cell>
          <cell r="L157">
            <v>0</v>
          </cell>
          <cell r="M157">
            <v>0</v>
          </cell>
          <cell r="N157">
            <v>0</v>
          </cell>
          <cell r="O157">
            <v>0</v>
          </cell>
          <cell r="P157">
            <v>0</v>
          </cell>
          <cell r="Q157">
            <v>168</v>
          </cell>
          <cell r="R157">
            <v>168</v>
          </cell>
          <cell r="S157">
            <v>0</v>
          </cell>
          <cell r="T157">
            <v>0</v>
          </cell>
          <cell r="U157">
            <v>0</v>
          </cell>
          <cell r="V157">
            <v>0</v>
          </cell>
          <cell r="W157">
            <v>0</v>
          </cell>
          <cell r="X157">
            <v>0</v>
          </cell>
          <cell r="Y157">
            <v>0</v>
          </cell>
          <cell r="Z157">
            <v>25</v>
          </cell>
          <cell r="AA157">
            <v>863000</v>
          </cell>
          <cell r="AB157">
            <v>863000</v>
          </cell>
          <cell r="AC157">
            <v>0</v>
          </cell>
          <cell r="AD157">
            <v>0</v>
          </cell>
          <cell r="AE157">
            <v>0</v>
          </cell>
          <cell r="AF157">
            <v>15</v>
          </cell>
          <cell r="AG157">
            <v>517800</v>
          </cell>
          <cell r="AH157">
            <v>517800</v>
          </cell>
          <cell r="AI157">
            <v>0</v>
          </cell>
          <cell r="AJ157">
            <v>0</v>
          </cell>
          <cell r="AK157">
            <v>0</v>
          </cell>
          <cell r="AL157">
            <v>0</v>
          </cell>
          <cell r="AM157">
            <v>0</v>
          </cell>
          <cell r="AN157">
            <v>0</v>
          </cell>
          <cell r="AO157">
            <v>0</v>
          </cell>
          <cell r="AP157">
            <v>0</v>
          </cell>
          <cell r="AQ157">
            <v>0</v>
          </cell>
          <cell r="AR157">
            <v>0</v>
          </cell>
          <cell r="AS157">
            <v>0</v>
          </cell>
          <cell r="AT157">
            <v>241640</v>
          </cell>
          <cell r="AU157">
            <v>34520</v>
          </cell>
          <cell r="AV157">
            <v>4832800</v>
          </cell>
          <cell r="AW157">
            <v>338296</v>
          </cell>
          <cell r="AX157">
            <v>0</v>
          </cell>
          <cell r="AY157">
            <v>164850</v>
          </cell>
          <cell r="AZ157">
            <v>4053494</v>
          </cell>
          <cell r="BA157">
            <v>1099000</v>
          </cell>
          <cell r="BB157">
            <v>1</v>
          </cell>
          <cell r="BC157">
            <v>0</v>
          </cell>
          <cell r="BD157">
            <v>1099000</v>
          </cell>
          <cell r="BE157">
            <v>2954494</v>
          </cell>
          <cell r="BF157">
            <v>616584</v>
          </cell>
          <cell r="BG157">
            <v>3601760</v>
          </cell>
          <cell r="BH157">
            <v>1600000</v>
          </cell>
          <cell r="BI157">
            <v>0</v>
          </cell>
          <cell r="BJ157">
            <v>0</v>
          </cell>
          <cell r="BK157">
            <v>0</v>
          </cell>
          <cell r="BL157">
            <v>1967240</v>
          </cell>
          <cell r="BM157" t="b">
            <v>1</v>
          </cell>
          <cell r="BN157">
            <v>34520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E157">
            <v>0</v>
          </cell>
          <cell r="CF157">
            <v>0</v>
          </cell>
          <cell r="CG157" t="str">
            <v>IANUARIE</v>
          </cell>
          <cell r="CH157" t="str">
            <v>I</v>
          </cell>
          <cell r="CI157">
            <v>0</v>
          </cell>
          <cell r="CJ157" t="b">
            <v>0</v>
          </cell>
          <cell r="CK157">
            <v>0</v>
          </cell>
          <cell r="CL157">
            <v>0</v>
          </cell>
          <cell r="CM157">
            <v>0</v>
          </cell>
          <cell r="CN157">
            <v>11</v>
          </cell>
          <cell r="CO157" t="str">
            <v>N</v>
          </cell>
          <cell r="CP157" t="str">
            <v>N</v>
          </cell>
          <cell r="CQ157" t="b">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0</v>
          </cell>
          <cell r="DM157" t="b">
            <v>0</v>
          </cell>
          <cell r="DN157" t="b">
            <v>0</v>
          </cell>
          <cell r="DO157" t="b">
            <v>0</v>
          </cell>
          <cell r="DP157" t="b">
            <v>0</v>
          </cell>
          <cell r="DQ157">
            <v>0</v>
          </cell>
          <cell r="DR157">
            <v>0</v>
          </cell>
          <cell r="DS157">
            <v>0</v>
          </cell>
          <cell r="DT157">
            <v>0</v>
          </cell>
          <cell r="DU157">
            <v>0</v>
          </cell>
          <cell r="DV157">
            <v>0</v>
          </cell>
          <cell r="DW157">
            <v>0</v>
          </cell>
          <cell r="DX157">
            <v>0</v>
          </cell>
          <cell r="DY157">
            <v>0</v>
          </cell>
          <cell r="DZ157">
            <v>0</v>
          </cell>
          <cell r="EA157">
            <v>0</v>
          </cell>
          <cell r="EB157">
            <v>0</v>
          </cell>
          <cell r="EC157">
            <v>0</v>
          </cell>
          <cell r="ED157">
            <v>0</v>
          </cell>
          <cell r="EE157">
            <v>0</v>
          </cell>
          <cell r="EF157">
            <v>0</v>
          </cell>
          <cell r="EG157">
            <v>0</v>
          </cell>
          <cell r="EH157">
            <v>0</v>
          </cell>
          <cell r="EI157">
            <v>0</v>
          </cell>
          <cell r="EJ157">
            <v>0</v>
          </cell>
          <cell r="EK157">
            <v>0</v>
          </cell>
          <cell r="EL157">
            <v>0</v>
          </cell>
          <cell r="EM157">
            <v>0</v>
          </cell>
          <cell r="EN157">
            <v>0</v>
          </cell>
          <cell r="EO157">
            <v>0</v>
          </cell>
          <cell r="EP157">
            <v>0</v>
          </cell>
          <cell r="EQ157">
            <v>0</v>
          </cell>
          <cell r="ER157" t="b">
            <v>0</v>
          </cell>
          <cell r="ES157">
            <v>0</v>
          </cell>
          <cell r="ET157">
            <v>0</v>
          </cell>
          <cell r="EU157">
            <v>0</v>
          </cell>
          <cell r="EV157">
            <v>36263</v>
          </cell>
          <cell r="EW157" t="b">
            <v>0</v>
          </cell>
        </row>
        <row r="158">
          <cell r="A158">
            <v>286</v>
          </cell>
          <cell r="B158" t="str">
            <v>2750831020045</v>
          </cell>
          <cell r="C158" t="str">
            <v>vechi</v>
          </cell>
          <cell r="D158" t="str">
            <v>BODROGEAN ALINA-VOICHITA</v>
          </cell>
          <cell r="E158" t="str">
            <v>BODROGEAN</v>
          </cell>
          <cell r="F158" t="str">
            <v>ALINA-VOICHITA</v>
          </cell>
          <cell r="G158" t="str">
            <v>inspector</v>
          </cell>
          <cell r="H158">
            <v>0</v>
          </cell>
          <cell r="I158">
            <v>2547000</v>
          </cell>
          <cell r="J158">
            <v>2547000</v>
          </cell>
          <cell r="K158">
            <v>2304429</v>
          </cell>
          <cell r="L158">
            <v>0</v>
          </cell>
          <cell r="M158">
            <v>0</v>
          </cell>
          <cell r="N158">
            <v>0</v>
          </cell>
          <cell r="O158">
            <v>0</v>
          </cell>
          <cell r="P158">
            <v>0</v>
          </cell>
          <cell r="Q158">
            <v>168</v>
          </cell>
          <cell r="R158">
            <v>152</v>
          </cell>
          <cell r="S158">
            <v>0</v>
          </cell>
          <cell r="T158">
            <v>0</v>
          </cell>
          <cell r="U158">
            <v>0</v>
          </cell>
          <cell r="V158">
            <v>0</v>
          </cell>
          <cell r="W158">
            <v>0</v>
          </cell>
          <cell r="X158">
            <v>0</v>
          </cell>
          <cell r="Y158">
            <v>0</v>
          </cell>
          <cell r="Z158">
            <v>5</v>
          </cell>
          <cell r="AA158">
            <v>115221</v>
          </cell>
          <cell r="AB158">
            <v>127350</v>
          </cell>
          <cell r="AC158">
            <v>0</v>
          </cell>
          <cell r="AD158">
            <v>0</v>
          </cell>
          <cell r="AE158">
            <v>0</v>
          </cell>
          <cell r="AF158">
            <v>15</v>
          </cell>
          <cell r="AG158">
            <v>345664</v>
          </cell>
          <cell r="AH158">
            <v>382050</v>
          </cell>
          <cell r="AI158">
            <v>0</v>
          </cell>
          <cell r="AJ158">
            <v>0</v>
          </cell>
          <cell r="AK158">
            <v>189206</v>
          </cell>
          <cell r="AL158">
            <v>0</v>
          </cell>
          <cell r="AM158">
            <v>0</v>
          </cell>
          <cell r="AN158">
            <v>0</v>
          </cell>
          <cell r="AO158">
            <v>0</v>
          </cell>
          <cell r="AP158">
            <v>0</v>
          </cell>
          <cell r="AQ158">
            <v>0</v>
          </cell>
          <cell r="AR158">
            <v>0</v>
          </cell>
          <cell r="AS158">
            <v>0</v>
          </cell>
          <cell r="AT158">
            <v>152820</v>
          </cell>
          <cell r="AU158">
            <v>25470</v>
          </cell>
          <cell r="AV158">
            <v>2954520</v>
          </cell>
          <cell r="AW158">
            <v>193572</v>
          </cell>
          <cell r="AX158">
            <v>0</v>
          </cell>
          <cell r="AY158">
            <v>164850</v>
          </cell>
          <cell r="AZ158">
            <v>2417808</v>
          </cell>
          <cell r="BA158">
            <v>1099000</v>
          </cell>
          <cell r="BB158">
            <v>1</v>
          </cell>
          <cell r="BC158">
            <v>0</v>
          </cell>
          <cell r="BD158">
            <v>1099000</v>
          </cell>
          <cell r="BE158">
            <v>1318808</v>
          </cell>
          <cell r="BF158">
            <v>240376</v>
          </cell>
          <cell r="BG158">
            <v>2342282</v>
          </cell>
          <cell r="BH158">
            <v>1100000</v>
          </cell>
          <cell r="BI158">
            <v>0</v>
          </cell>
          <cell r="BJ158">
            <v>1216812</v>
          </cell>
          <cell r="BK158">
            <v>0</v>
          </cell>
          <cell r="BL158">
            <v>0</v>
          </cell>
          <cell r="BM158" t="b">
            <v>1</v>
          </cell>
          <cell r="BN158">
            <v>25470</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E158">
            <v>0</v>
          </cell>
          <cell r="CF158">
            <v>0</v>
          </cell>
          <cell r="CG158" t="str">
            <v>IANUARIE</v>
          </cell>
          <cell r="CH158" t="str">
            <v>I</v>
          </cell>
          <cell r="CI158">
            <v>0</v>
          </cell>
          <cell r="CJ158" t="b">
            <v>0</v>
          </cell>
          <cell r="CK158">
            <v>0</v>
          </cell>
          <cell r="CL158">
            <v>0</v>
          </cell>
          <cell r="CM158">
            <v>0</v>
          </cell>
          <cell r="CN158">
            <v>11</v>
          </cell>
          <cell r="CO158" t="str">
            <v>N</v>
          </cell>
          <cell r="CP158" t="str">
            <v>N</v>
          </cell>
          <cell r="CQ158" t="b">
            <v>0</v>
          </cell>
          <cell r="CR158">
            <v>65</v>
          </cell>
          <cell r="CS158">
            <v>0</v>
          </cell>
          <cell r="CT158">
            <v>16</v>
          </cell>
          <cell r="CU158">
            <v>16</v>
          </cell>
          <cell r="CV158">
            <v>0</v>
          </cell>
          <cell r="CW158">
            <v>0</v>
          </cell>
          <cell r="CX158">
            <v>189206</v>
          </cell>
          <cell r="CY158">
            <v>0</v>
          </cell>
          <cell r="CZ158">
            <v>16</v>
          </cell>
          <cell r="DA158">
            <v>16</v>
          </cell>
          <cell r="DB158">
            <v>0</v>
          </cell>
          <cell r="DC158">
            <v>189206</v>
          </cell>
          <cell r="DD158">
            <v>0</v>
          </cell>
          <cell r="DE158">
            <v>189206</v>
          </cell>
          <cell r="DF158">
            <v>0</v>
          </cell>
          <cell r="DG158">
            <v>0</v>
          </cell>
          <cell r="DH158">
            <v>0</v>
          </cell>
          <cell r="DI158">
            <v>0</v>
          </cell>
          <cell r="DJ158">
            <v>0</v>
          </cell>
          <cell r="DK158">
            <v>0</v>
          </cell>
          <cell r="DL158">
            <v>0</v>
          </cell>
          <cell r="DM158" t="b">
            <v>0</v>
          </cell>
          <cell r="DN158" t="b">
            <v>0</v>
          </cell>
          <cell r="DO158" t="b">
            <v>0</v>
          </cell>
          <cell r="DP158" t="b">
            <v>0</v>
          </cell>
          <cell r="DQ158">
            <v>0</v>
          </cell>
          <cell r="DR158">
            <v>0</v>
          </cell>
          <cell r="DS158">
            <v>0</v>
          </cell>
          <cell r="DT158">
            <v>0</v>
          </cell>
          <cell r="DU158">
            <v>0</v>
          </cell>
          <cell r="DV158">
            <v>0</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v>
          </cell>
          <cell r="EK158">
            <v>0</v>
          </cell>
          <cell r="EL158">
            <v>0</v>
          </cell>
          <cell r="EM158">
            <v>0</v>
          </cell>
          <cell r="EN158">
            <v>0</v>
          </cell>
          <cell r="EO158">
            <v>0</v>
          </cell>
          <cell r="EP158">
            <v>0</v>
          </cell>
          <cell r="EQ158">
            <v>0</v>
          </cell>
          <cell r="ER158" t="b">
            <v>0</v>
          </cell>
          <cell r="ES158">
            <v>0</v>
          </cell>
          <cell r="ET158">
            <v>0</v>
          </cell>
          <cell r="EU158">
            <v>0</v>
          </cell>
          <cell r="EV158">
            <v>35507</v>
          </cell>
          <cell r="EW158" t="b">
            <v>0</v>
          </cell>
        </row>
        <row r="159">
          <cell r="A159">
            <v>230</v>
          </cell>
          <cell r="B159" t="str">
            <v>2661203020029</v>
          </cell>
          <cell r="C159" t="str">
            <v>vechi</v>
          </cell>
          <cell r="D159" t="str">
            <v>ZABOJSZKY CARMEN</v>
          </cell>
          <cell r="E159" t="str">
            <v>ZABOJSZKY</v>
          </cell>
          <cell r="F159" t="str">
            <v>CARMEN</v>
          </cell>
          <cell r="G159" t="str">
            <v>inspector</v>
          </cell>
          <cell r="H159">
            <v>0</v>
          </cell>
          <cell r="I159">
            <v>1238685</v>
          </cell>
          <cell r="J159">
            <v>1238685</v>
          </cell>
          <cell r="K159">
            <v>1238685</v>
          </cell>
          <cell r="L159">
            <v>0</v>
          </cell>
          <cell r="M159">
            <v>0</v>
          </cell>
          <cell r="N159">
            <v>0</v>
          </cell>
          <cell r="O159">
            <v>0</v>
          </cell>
          <cell r="P159">
            <v>0</v>
          </cell>
          <cell r="Q159">
            <v>168</v>
          </cell>
          <cell r="R159">
            <v>168</v>
          </cell>
          <cell r="S159">
            <v>0</v>
          </cell>
          <cell r="T159">
            <v>0</v>
          </cell>
          <cell r="U159">
            <v>0</v>
          </cell>
          <cell r="V159">
            <v>0</v>
          </cell>
          <cell r="W159">
            <v>0</v>
          </cell>
          <cell r="X159">
            <v>0</v>
          </cell>
          <cell r="Y159">
            <v>0</v>
          </cell>
          <cell r="Z159">
            <v>15</v>
          </cell>
          <cell r="AA159">
            <v>185803</v>
          </cell>
          <cell r="AB159">
            <v>185803</v>
          </cell>
          <cell r="AC159">
            <v>0</v>
          </cell>
          <cell r="AD159">
            <v>0</v>
          </cell>
          <cell r="AE159">
            <v>0</v>
          </cell>
          <cell r="AF159">
            <v>15</v>
          </cell>
          <cell r="AG159">
            <v>185803</v>
          </cell>
          <cell r="AH159">
            <v>185803</v>
          </cell>
          <cell r="AI159">
            <v>0</v>
          </cell>
          <cell r="AJ159">
            <v>0</v>
          </cell>
          <cell r="AK159">
            <v>0</v>
          </cell>
          <cell r="AL159">
            <v>0</v>
          </cell>
          <cell r="AM159">
            <v>0</v>
          </cell>
          <cell r="AN159">
            <v>0</v>
          </cell>
          <cell r="AO159">
            <v>0</v>
          </cell>
          <cell r="AP159">
            <v>0</v>
          </cell>
          <cell r="AQ159">
            <v>0</v>
          </cell>
          <cell r="AR159">
            <v>0</v>
          </cell>
          <cell r="AS159">
            <v>0</v>
          </cell>
          <cell r="AT159">
            <v>80515</v>
          </cell>
          <cell r="AU159">
            <v>12387</v>
          </cell>
          <cell r="AV159">
            <v>1610291</v>
          </cell>
          <cell r="AW159">
            <v>112720</v>
          </cell>
          <cell r="AX159">
            <v>0</v>
          </cell>
          <cell r="AY159">
            <v>164850</v>
          </cell>
          <cell r="AZ159">
            <v>1239819</v>
          </cell>
          <cell r="BA159">
            <v>1099000</v>
          </cell>
          <cell r="BB159">
            <v>1.35</v>
          </cell>
          <cell r="BC159">
            <v>384650</v>
          </cell>
          <cell r="BD159">
            <v>1239819</v>
          </cell>
          <cell r="BE159">
            <v>0</v>
          </cell>
          <cell r="BF159">
            <v>0</v>
          </cell>
          <cell r="BG159">
            <v>1404669</v>
          </cell>
          <cell r="BH159">
            <v>700000</v>
          </cell>
          <cell r="BI159">
            <v>0</v>
          </cell>
          <cell r="BJ159">
            <v>0</v>
          </cell>
          <cell r="BK159">
            <v>0</v>
          </cell>
          <cell r="BL159">
            <v>692282</v>
          </cell>
          <cell r="BM159" t="b">
            <v>1</v>
          </cell>
          <cell r="BN159">
            <v>12387</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E159">
            <v>0</v>
          </cell>
          <cell r="CF159">
            <v>0</v>
          </cell>
          <cell r="CG159" t="str">
            <v>IANUARIE</v>
          </cell>
          <cell r="CH159" t="str">
            <v>I</v>
          </cell>
          <cell r="CI159">
            <v>0</v>
          </cell>
          <cell r="CJ159" t="b">
            <v>0</v>
          </cell>
          <cell r="CK159">
            <v>0</v>
          </cell>
          <cell r="CL159">
            <v>0</v>
          </cell>
          <cell r="CM159">
            <v>0</v>
          </cell>
          <cell r="CN159">
            <v>11</v>
          </cell>
          <cell r="CO159" t="str">
            <v>N</v>
          </cell>
          <cell r="CP159" t="str">
            <v>N</v>
          </cell>
          <cell r="CQ159" t="b">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t="b">
            <v>0</v>
          </cell>
          <cell r="DN159" t="b">
            <v>0</v>
          </cell>
          <cell r="DO159" t="b">
            <v>0</v>
          </cell>
          <cell r="DP159" t="b">
            <v>0</v>
          </cell>
          <cell r="DQ159">
            <v>0</v>
          </cell>
          <cell r="DR159">
            <v>0</v>
          </cell>
          <cell r="DS159">
            <v>0</v>
          </cell>
          <cell r="DT159">
            <v>0</v>
          </cell>
          <cell r="DU159">
            <v>0</v>
          </cell>
          <cell r="DV159">
            <v>0</v>
          </cell>
          <cell r="DW159">
            <v>0</v>
          </cell>
          <cell r="DX159">
            <v>0</v>
          </cell>
          <cell r="DY159">
            <v>0</v>
          </cell>
          <cell r="DZ159">
            <v>0</v>
          </cell>
          <cell r="EA159">
            <v>0</v>
          </cell>
          <cell r="EB159">
            <v>0</v>
          </cell>
          <cell r="EC159">
            <v>0</v>
          </cell>
          <cell r="ED159">
            <v>0</v>
          </cell>
          <cell r="EE159">
            <v>0</v>
          </cell>
          <cell r="EF159">
            <v>0</v>
          </cell>
          <cell r="EG159">
            <v>0</v>
          </cell>
          <cell r="EH159">
            <v>0</v>
          </cell>
          <cell r="EI159">
            <v>0</v>
          </cell>
          <cell r="EJ159">
            <v>0</v>
          </cell>
          <cell r="EK159">
            <v>0</v>
          </cell>
          <cell r="EL159">
            <v>0</v>
          </cell>
          <cell r="EM159">
            <v>0</v>
          </cell>
          <cell r="EN159">
            <v>0</v>
          </cell>
          <cell r="EO159">
            <v>0</v>
          </cell>
          <cell r="EP159">
            <v>0</v>
          </cell>
          <cell r="EQ159">
            <v>0</v>
          </cell>
          <cell r="ER159" t="b">
            <v>0</v>
          </cell>
          <cell r="ES159">
            <v>0</v>
          </cell>
          <cell r="ET159">
            <v>0</v>
          </cell>
          <cell r="EU159">
            <v>0</v>
          </cell>
          <cell r="EV159">
            <v>35472</v>
          </cell>
          <cell r="EW159" t="b">
            <v>0</v>
          </cell>
        </row>
        <row r="160">
          <cell r="A160">
            <v>212</v>
          </cell>
          <cell r="B160" t="str">
            <v>1611026020028</v>
          </cell>
          <cell r="C160" t="str">
            <v>vechi</v>
          </cell>
          <cell r="D160" t="str">
            <v>OANCEA DUMITRU-DAN</v>
          </cell>
          <cell r="E160" t="str">
            <v>OANCEA</v>
          </cell>
          <cell r="F160" t="str">
            <v>DUMITRU-DAN</v>
          </cell>
          <cell r="G160" t="str">
            <v>sef serviciu</v>
          </cell>
          <cell r="H160">
            <v>0</v>
          </cell>
          <cell r="I160">
            <v>3905000</v>
          </cell>
          <cell r="J160">
            <v>4998400</v>
          </cell>
          <cell r="K160">
            <v>4284343</v>
          </cell>
          <cell r="L160">
            <v>1093400</v>
          </cell>
          <cell r="M160">
            <v>937200</v>
          </cell>
          <cell r="N160">
            <v>0</v>
          </cell>
          <cell r="O160">
            <v>0</v>
          </cell>
          <cell r="P160">
            <v>0</v>
          </cell>
          <cell r="Q160">
            <v>168</v>
          </cell>
          <cell r="R160">
            <v>144</v>
          </cell>
          <cell r="S160">
            <v>0</v>
          </cell>
          <cell r="T160">
            <v>0</v>
          </cell>
          <cell r="U160">
            <v>0</v>
          </cell>
          <cell r="V160">
            <v>0</v>
          </cell>
          <cell r="W160">
            <v>0</v>
          </cell>
          <cell r="X160">
            <v>0</v>
          </cell>
          <cell r="Y160">
            <v>0</v>
          </cell>
          <cell r="Z160">
            <v>20</v>
          </cell>
          <cell r="AA160">
            <v>856869</v>
          </cell>
          <cell r="AB160">
            <v>999680</v>
          </cell>
          <cell r="AC160">
            <v>10</v>
          </cell>
          <cell r="AD160">
            <v>428434</v>
          </cell>
          <cell r="AE160">
            <v>499840</v>
          </cell>
          <cell r="AF160">
            <v>0</v>
          </cell>
          <cell r="AG160">
            <v>0</v>
          </cell>
          <cell r="AH160">
            <v>0</v>
          </cell>
          <cell r="AI160">
            <v>24</v>
          </cell>
          <cell r="AJ160">
            <v>856869</v>
          </cell>
          <cell r="AK160">
            <v>0</v>
          </cell>
          <cell r="AL160">
            <v>0</v>
          </cell>
          <cell r="AM160">
            <v>0</v>
          </cell>
          <cell r="AN160">
            <v>0</v>
          </cell>
          <cell r="AO160">
            <v>0</v>
          </cell>
          <cell r="AP160">
            <v>0</v>
          </cell>
          <cell r="AQ160">
            <v>0</v>
          </cell>
          <cell r="AR160">
            <v>0</v>
          </cell>
          <cell r="AS160">
            <v>0</v>
          </cell>
          <cell r="AT160">
            <v>324896</v>
          </cell>
          <cell r="AU160">
            <v>49984</v>
          </cell>
          <cell r="AV160">
            <v>6426515</v>
          </cell>
          <cell r="AW160">
            <v>449856</v>
          </cell>
          <cell r="AX160">
            <v>0</v>
          </cell>
          <cell r="AY160">
            <v>164850</v>
          </cell>
          <cell r="AZ160">
            <v>5436929</v>
          </cell>
          <cell r="BA160">
            <v>1099000</v>
          </cell>
          <cell r="BB160">
            <v>1</v>
          </cell>
          <cell r="BC160">
            <v>0</v>
          </cell>
          <cell r="BD160">
            <v>1099000</v>
          </cell>
          <cell r="BE160">
            <v>4337929</v>
          </cell>
          <cell r="BF160">
            <v>997170</v>
          </cell>
          <cell r="BG160">
            <v>4604609</v>
          </cell>
          <cell r="BH160">
            <v>2100000</v>
          </cell>
          <cell r="BI160">
            <v>0</v>
          </cell>
          <cell r="BJ160">
            <v>0</v>
          </cell>
          <cell r="BK160">
            <v>0</v>
          </cell>
          <cell r="BL160">
            <v>2465559</v>
          </cell>
          <cell r="BM160" t="b">
            <v>1</v>
          </cell>
          <cell r="BN160">
            <v>39050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E160">
            <v>0</v>
          </cell>
          <cell r="CF160">
            <v>0</v>
          </cell>
          <cell r="CG160" t="str">
            <v>IANUARIE</v>
          </cell>
          <cell r="CH160" t="str">
            <v>IA</v>
          </cell>
          <cell r="CI160">
            <v>0</v>
          </cell>
          <cell r="CJ160" t="b">
            <v>0</v>
          </cell>
          <cell r="CK160">
            <v>0</v>
          </cell>
          <cell r="CL160">
            <v>0</v>
          </cell>
          <cell r="CM160">
            <v>0</v>
          </cell>
          <cell r="CN160">
            <v>11</v>
          </cell>
          <cell r="CO160" t="str">
            <v>N</v>
          </cell>
          <cell r="CP160" t="str">
            <v>N</v>
          </cell>
          <cell r="CQ160" t="b">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0</v>
          </cell>
          <cell r="DM160" t="b">
            <v>0</v>
          </cell>
          <cell r="DN160" t="b">
            <v>0</v>
          </cell>
          <cell r="DO160" t="b">
            <v>0</v>
          </cell>
          <cell r="DP160" t="b">
            <v>0</v>
          </cell>
          <cell r="DQ160">
            <v>0</v>
          </cell>
          <cell r="DR160">
            <v>0</v>
          </cell>
          <cell r="DS160">
            <v>0</v>
          </cell>
          <cell r="DT160">
            <v>0</v>
          </cell>
          <cell r="DU160">
            <v>0</v>
          </cell>
          <cell r="DV160">
            <v>0</v>
          </cell>
          <cell r="DW160">
            <v>0</v>
          </cell>
          <cell r="DX160">
            <v>0</v>
          </cell>
          <cell r="DY160">
            <v>0</v>
          </cell>
          <cell r="DZ160">
            <v>0</v>
          </cell>
          <cell r="EA160">
            <v>0</v>
          </cell>
          <cell r="EB160">
            <v>0</v>
          </cell>
          <cell r="EC160">
            <v>0</v>
          </cell>
          <cell r="ED160">
            <v>0</v>
          </cell>
          <cell r="EE160">
            <v>0</v>
          </cell>
          <cell r="EF160">
            <v>0</v>
          </cell>
          <cell r="EG160">
            <v>0</v>
          </cell>
          <cell r="EH160">
            <v>0</v>
          </cell>
          <cell r="EI160">
            <v>0</v>
          </cell>
          <cell r="EJ160">
            <v>0</v>
          </cell>
          <cell r="EK160">
            <v>0</v>
          </cell>
          <cell r="EL160">
            <v>0</v>
          </cell>
          <cell r="EM160">
            <v>0</v>
          </cell>
          <cell r="EN160">
            <v>0</v>
          </cell>
          <cell r="EO160">
            <v>0</v>
          </cell>
          <cell r="EP160">
            <v>0</v>
          </cell>
          <cell r="EQ160">
            <v>0</v>
          </cell>
          <cell r="ER160" t="b">
            <v>0</v>
          </cell>
          <cell r="ES160">
            <v>0</v>
          </cell>
          <cell r="ET160">
            <v>0</v>
          </cell>
          <cell r="EU160">
            <v>0</v>
          </cell>
          <cell r="EV160">
            <v>34264</v>
          </cell>
          <cell r="EW160" t="b">
            <v>0</v>
          </cell>
        </row>
        <row r="161">
          <cell r="A161">
            <v>215</v>
          </cell>
          <cell r="B161" t="str">
            <v>1570728020081</v>
          </cell>
          <cell r="C161" t="str">
            <v>vechi</v>
          </cell>
          <cell r="D161" t="str">
            <v>SZABO TIBERIU</v>
          </cell>
          <cell r="E161" t="str">
            <v>SZABO</v>
          </cell>
          <cell r="F161" t="str">
            <v>TIBERIU</v>
          </cell>
          <cell r="G161" t="str">
            <v>referent specia</v>
          </cell>
          <cell r="H161">
            <v>0</v>
          </cell>
          <cell r="I161">
            <v>2773000</v>
          </cell>
          <cell r="J161">
            <v>2773000</v>
          </cell>
          <cell r="K161">
            <v>2773000</v>
          </cell>
          <cell r="L161">
            <v>0</v>
          </cell>
          <cell r="M161">
            <v>0</v>
          </cell>
          <cell r="N161">
            <v>0</v>
          </cell>
          <cell r="O161">
            <v>0</v>
          </cell>
          <cell r="P161">
            <v>0</v>
          </cell>
          <cell r="Q161">
            <v>168</v>
          </cell>
          <cell r="R161">
            <v>168</v>
          </cell>
          <cell r="S161">
            <v>0</v>
          </cell>
          <cell r="T161">
            <v>0</v>
          </cell>
          <cell r="U161">
            <v>10</v>
          </cell>
          <cell r="V161">
            <v>330119</v>
          </cell>
          <cell r="W161">
            <v>330119</v>
          </cell>
          <cell r="X161">
            <v>0</v>
          </cell>
          <cell r="Y161">
            <v>0</v>
          </cell>
          <cell r="Z161">
            <v>25</v>
          </cell>
          <cell r="AA161">
            <v>693250</v>
          </cell>
          <cell r="AB161">
            <v>693250</v>
          </cell>
          <cell r="AC161">
            <v>10</v>
          </cell>
          <cell r="AD161">
            <v>277300</v>
          </cell>
          <cell r="AE161">
            <v>277300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187178</v>
          </cell>
          <cell r="AU161">
            <v>27730</v>
          </cell>
          <cell r="AV161">
            <v>4073669</v>
          </cell>
          <cell r="AW161">
            <v>285157</v>
          </cell>
          <cell r="AX161">
            <v>0</v>
          </cell>
          <cell r="AY161">
            <v>164850</v>
          </cell>
          <cell r="AZ161">
            <v>3408754</v>
          </cell>
          <cell r="BA161">
            <v>1099000</v>
          </cell>
          <cell r="BB161">
            <v>1</v>
          </cell>
          <cell r="BC161">
            <v>0</v>
          </cell>
          <cell r="BD161">
            <v>1099000</v>
          </cell>
          <cell r="BE161">
            <v>2309754</v>
          </cell>
          <cell r="BF161">
            <v>468293</v>
          </cell>
          <cell r="BG161">
            <v>3105311</v>
          </cell>
          <cell r="BH161">
            <v>1200000</v>
          </cell>
          <cell r="BI161">
            <v>0</v>
          </cell>
          <cell r="BJ161">
            <v>0</v>
          </cell>
          <cell r="BK161">
            <v>0</v>
          </cell>
          <cell r="BL161">
            <v>1877581</v>
          </cell>
          <cell r="BM161" t="b">
            <v>1</v>
          </cell>
          <cell r="BN161">
            <v>27730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E161">
            <v>0</v>
          </cell>
          <cell r="CF161">
            <v>0</v>
          </cell>
          <cell r="CG161" t="str">
            <v>IANUARIE</v>
          </cell>
          <cell r="CH161" t="str">
            <v>IA</v>
          </cell>
          <cell r="CI161">
            <v>0</v>
          </cell>
          <cell r="CJ161" t="b">
            <v>0</v>
          </cell>
          <cell r="CK161">
            <v>0</v>
          </cell>
          <cell r="CL161">
            <v>0</v>
          </cell>
          <cell r="CM161">
            <v>0</v>
          </cell>
          <cell r="CN161">
            <v>11</v>
          </cell>
          <cell r="CO161" t="str">
            <v>N</v>
          </cell>
          <cell r="CP161" t="str">
            <v>N</v>
          </cell>
          <cell r="CQ161" t="b">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t="b">
            <v>0</v>
          </cell>
          <cell r="DN161" t="b">
            <v>0</v>
          </cell>
          <cell r="DO161" t="b">
            <v>0</v>
          </cell>
          <cell r="DP161" t="b">
            <v>0</v>
          </cell>
          <cell r="DQ161">
            <v>0</v>
          </cell>
          <cell r="DR161">
            <v>0</v>
          </cell>
          <cell r="DS161">
            <v>0</v>
          </cell>
          <cell r="DT161">
            <v>0</v>
          </cell>
          <cell r="DU161">
            <v>0</v>
          </cell>
          <cell r="DV161">
            <v>0</v>
          </cell>
          <cell r="DW161">
            <v>0</v>
          </cell>
          <cell r="DX161">
            <v>0</v>
          </cell>
          <cell r="DY161">
            <v>0</v>
          </cell>
          <cell r="DZ161">
            <v>0</v>
          </cell>
          <cell r="EA161">
            <v>0</v>
          </cell>
          <cell r="EB161">
            <v>0</v>
          </cell>
          <cell r="EC161">
            <v>0</v>
          </cell>
          <cell r="ED161">
            <v>0</v>
          </cell>
          <cell r="EE161">
            <v>0</v>
          </cell>
          <cell r="EF161">
            <v>0</v>
          </cell>
          <cell r="EG161">
            <v>0</v>
          </cell>
          <cell r="EH161">
            <v>0</v>
          </cell>
          <cell r="EI161">
            <v>0</v>
          </cell>
          <cell r="EJ161">
            <v>0</v>
          </cell>
          <cell r="EK161">
            <v>0</v>
          </cell>
          <cell r="EL161">
            <v>0</v>
          </cell>
          <cell r="EM161">
            <v>0</v>
          </cell>
          <cell r="EN161">
            <v>0</v>
          </cell>
          <cell r="EO161">
            <v>0</v>
          </cell>
          <cell r="EP161">
            <v>0</v>
          </cell>
          <cell r="EQ161">
            <v>0</v>
          </cell>
          <cell r="ER161" t="b">
            <v>0</v>
          </cell>
          <cell r="ES161">
            <v>0</v>
          </cell>
          <cell r="ET161">
            <v>0</v>
          </cell>
          <cell r="EU161">
            <v>0</v>
          </cell>
          <cell r="EV161">
            <v>34257</v>
          </cell>
          <cell r="EW161" t="b">
            <v>0</v>
          </cell>
        </row>
        <row r="162">
          <cell r="A162">
            <v>217</v>
          </cell>
          <cell r="B162" t="str">
            <v>1531116020042</v>
          </cell>
          <cell r="C162" t="str">
            <v>vechi</v>
          </cell>
          <cell r="D162" t="str">
            <v>DANCIU ION</v>
          </cell>
          <cell r="E162" t="str">
            <v>DANCIU</v>
          </cell>
          <cell r="F162" t="str">
            <v>ION</v>
          </cell>
          <cell r="G162" t="str">
            <v>inspector</v>
          </cell>
          <cell r="H162">
            <v>0</v>
          </cell>
          <cell r="I162">
            <v>2348867</v>
          </cell>
          <cell r="J162">
            <v>2348867</v>
          </cell>
          <cell r="K162">
            <v>2348867</v>
          </cell>
          <cell r="L162">
            <v>0</v>
          </cell>
          <cell r="M162">
            <v>0</v>
          </cell>
          <cell r="N162">
            <v>0</v>
          </cell>
          <cell r="O162">
            <v>0</v>
          </cell>
          <cell r="P162">
            <v>0</v>
          </cell>
          <cell r="Q162">
            <v>168</v>
          </cell>
          <cell r="R162">
            <v>168</v>
          </cell>
          <cell r="S162">
            <v>0</v>
          </cell>
          <cell r="T162">
            <v>0</v>
          </cell>
          <cell r="U162">
            <v>0</v>
          </cell>
          <cell r="V162">
            <v>0</v>
          </cell>
          <cell r="W162">
            <v>0</v>
          </cell>
          <cell r="X162">
            <v>0</v>
          </cell>
          <cell r="Y162">
            <v>0</v>
          </cell>
          <cell r="Z162">
            <v>25</v>
          </cell>
          <cell r="AA162">
            <v>587217</v>
          </cell>
          <cell r="AB162">
            <v>587217</v>
          </cell>
          <cell r="AC162">
            <v>10</v>
          </cell>
          <cell r="AD162">
            <v>234887</v>
          </cell>
          <cell r="AE162">
            <v>234887</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158549</v>
          </cell>
          <cell r="AU162">
            <v>23489</v>
          </cell>
          <cell r="AV162">
            <v>3170971</v>
          </cell>
          <cell r="AW162">
            <v>221968</v>
          </cell>
          <cell r="AX162">
            <v>0</v>
          </cell>
          <cell r="AY162">
            <v>164850</v>
          </cell>
          <cell r="AZ162">
            <v>2602115</v>
          </cell>
          <cell r="BA162">
            <v>1099000</v>
          </cell>
          <cell r="BB162">
            <v>1</v>
          </cell>
          <cell r="BC162">
            <v>0</v>
          </cell>
          <cell r="BD162">
            <v>1099000</v>
          </cell>
          <cell r="BE162">
            <v>1503115</v>
          </cell>
          <cell r="BF162">
            <v>282766</v>
          </cell>
          <cell r="BG162">
            <v>2484199</v>
          </cell>
          <cell r="BH162">
            <v>1100000</v>
          </cell>
          <cell r="BI162">
            <v>0</v>
          </cell>
          <cell r="BJ162">
            <v>1340</v>
          </cell>
          <cell r="BK162">
            <v>0</v>
          </cell>
          <cell r="BL162">
            <v>1359370</v>
          </cell>
          <cell r="BM162" t="b">
            <v>1</v>
          </cell>
          <cell r="BN162">
            <v>23489</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E162">
            <v>0</v>
          </cell>
          <cell r="CF162">
            <v>0</v>
          </cell>
          <cell r="CG162" t="str">
            <v>IANUARIE</v>
          </cell>
          <cell r="CH162" t="str">
            <v>IA</v>
          </cell>
          <cell r="CI162">
            <v>0</v>
          </cell>
          <cell r="CJ162" t="b">
            <v>0</v>
          </cell>
          <cell r="CK162">
            <v>0</v>
          </cell>
          <cell r="CL162">
            <v>0</v>
          </cell>
          <cell r="CM162">
            <v>0</v>
          </cell>
          <cell r="CN162">
            <v>11</v>
          </cell>
          <cell r="CO162" t="str">
            <v>N</v>
          </cell>
          <cell r="CP162" t="str">
            <v>N</v>
          </cell>
          <cell r="CQ162" t="b">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0</v>
          </cell>
          <cell r="DM162" t="b">
            <v>0</v>
          </cell>
          <cell r="DN162" t="b">
            <v>0</v>
          </cell>
          <cell r="DO162" t="b">
            <v>0</v>
          </cell>
          <cell r="DP162" t="b">
            <v>0</v>
          </cell>
          <cell r="DQ162">
            <v>0</v>
          </cell>
          <cell r="DR162">
            <v>0</v>
          </cell>
          <cell r="DS162">
            <v>0</v>
          </cell>
          <cell r="DT162">
            <v>0</v>
          </cell>
          <cell r="DU162">
            <v>0</v>
          </cell>
          <cell r="DV162">
            <v>0</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0</v>
          </cell>
          <cell r="EM162">
            <v>0</v>
          </cell>
          <cell r="EN162">
            <v>0</v>
          </cell>
          <cell r="EO162">
            <v>0</v>
          </cell>
          <cell r="EP162">
            <v>0</v>
          </cell>
          <cell r="EQ162">
            <v>0</v>
          </cell>
          <cell r="ER162" t="b">
            <v>0</v>
          </cell>
          <cell r="ES162">
            <v>0</v>
          </cell>
          <cell r="ET162">
            <v>0</v>
          </cell>
          <cell r="EU162">
            <v>0</v>
          </cell>
          <cell r="EV162">
            <v>34260</v>
          </cell>
          <cell r="EW162" t="b">
            <v>0</v>
          </cell>
        </row>
        <row r="163">
          <cell r="A163">
            <v>218</v>
          </cell>
          <cell r="B163" t="str">
            <v>1480428020080</v>
          </cell>
          <cell r="C163" t="str">
            <v>vechi</v>
          </cell>
          <cell r="D163" t="str">
            <v>SODINCA DANIL-ION</v>
          </cell>
          <cell r="E163" t="str">
            <v>SODINCA</v>
          </cell>
          <cell r="F163" t="str">
            <v>DANIL-ION</v>
          </cell>
          <cell r="G163" t="str">
            <v>inspector</v>
          </cell>
          <cell r="H163">
            <v>0</v>
          </cell>
          <cell r="I163">
            <v>2447933</v>
          </cell>
          <cell r="J163">
            <v>2447933</v>
          </cell>
          <cell r="K163">
            <v>2447933</v>
          </cell>
          <cell r="L163">
            <v>0</v>
          </cell>
          <cell r="M163">
            <v>0</v>
          </cell>
          <cell r="N163">
            <v>0</v>
          </cell>
          <cell r="O163">
            <v>0</v>
          </cell>
          <cell r="P163">
            <v>0</v>
          </cell>
          <cell r="Q163">
            <v>168</v>
          </cell>
          <cell r="R163">
            <v>168</v>
          </cell>
          <cell r="S163">
            <v>0</v>
          </cell>
          <cell r="T163">
            <v>0</v>
          </cell>
          <cell r="U163">
            <v>0</v>
          </cell>
          <cell r="V163">
            <v>0</v>
          </cell>
          <cell r="W163">
            <v>0</v>
          </cell>
          <cell r="X163">
            <v>0</v>
          </cell>
          <cell r="Y163">
            <v>0</v>
          </cell>
          <cell r="Z163">
            <v>25</v>
          </cell>
          <cell r="AA163">
            <v>611983</v>
          </cell>
          <cell r="AB163">
            <v>611983</v>
          </cell>
          <cell r="AC163">
            <v>10</v>
          </cell>
          <cell r="AD163">
            <v>244793</v>
          </cell>
          <cell r="AE163">
            <v>244793</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165235</v>
          </cell>
          <cell r="AU163">
            <v>24479</v>
          </cell>
          <cell r="AV163">
            <v>3304709</v>
          </cell>
          <cell r="AW163">
            <v>231330</v>
          </cell>
          <cell r="AX163">
            <v>0</v>
          </cell>
          <cell r="AY163">
            <v>164850</v>
          </cell>
          <cell r="AZ163">
            <v>2718815</v>
          </cell>
          <cell r="BA163">
            <v>1099000</v>
          </cell>
          <cell r="BB163">
            <v>1.55</v>
          </cell>
          <cell r="BC163">
            <v>604450</v>
          </cell>
          <cell r="BD163">
            <v>1703450</v>
          </cell>
          <cell r="BE163">
            <v>1015365</v>
          </cell>
          <cell r="BF163">
            <v>182766</v>
          </cell>
          <cell r="BG163">
            <v>2700899</v>
          </cell>
          <cell r="BH163">
            <v>1200000</v>
          </cell>
          <cell r="BI163">
            <v>0</v>
          </cell>
          <cell r="BJ163">
            <v>0</v>
          </cell>
          <cell r="BK163">
            <v>0</v>
          </cell>
          <cell r="BL163">
            <v>1476420</v>
          </cell>
          <cell r="BM163" t="b">
            <v>1</v>
          </cell>
          <cell r="BN163">
            <v>24479</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E163">
            <v>0</v>
          </cell>
          <cell r="CF163">
            <v>0</v>
          </cell>
          <cell r="CG163" t="str">
            <v>IANUARIE</v>
          </cell>
          <cell r="CH163" t="str">
            <v>IA</v>
          </cell>
          <cell r="CI163">
            <v>0</v>
          </cell>
          <cell r="CJ163" t="b">
            <v>0</v>
          </cell>
          <cell r="CK163">
            <v>0</v>
          </cell>
          <cell r="CL163">
            <v>0</v>
          </cell>
          <cell r="CM163">
            <v>0</v>
          </cell>
          <cell r="CN163">
            <v>11</v>
          </cell>
          <cell r="CO163" t="str">
            <v>N</v>
          </cell>
          <cell r="CP163" t="str">
            <v>N</v>
          </cell>
          <cell r="CQ163" t="b">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t="b">
            <v>0</v>
          </cell>
          <cell r="DN163" t="b">
            <v>0</v>
          </cell>
          <cell r="DO163" t="b">
            <v>0</v>
          </cell>
          <cell r="DP163" t="b">
            <v>0</v>
          </cell>
          <cell r="DQ163">
            <v>0</v>
          </cell>
          <cell r="DR163">
            <v>0</v>
          </cell>
          <cell r="DS163">
            <v>0</v>
          </cell>
          <cell r="DT163">
            <v>0</v>
          </cell>
          <cell r="DU163">
            <v>0</v>
          </cell>
          <cell r="DV163">
            <v>0</v>
          </cell>
          <cell r="DW163">
            <v>0</v>
          </cell>
          <cell r="DX163">
            <v>0</v>
          </cell>
          <cell r="DY163">
            <v>0</v>
          </cell>
          <cell r="DZ163">
            <v>0</v>
          </cell>
          <cell r="EA163">
            <v>0</v>
          </cell>
          <cell r="EB163">
            <v>0</v>
          </cell>
          <cell r="EC163">
            <v>0</v>
          </cell>
          <cell r="ED163">
            <v>0</v>
          </cell>
          <cell r="EE163">
            <v>0</v>
          </cell>
          <cell r="EF163">
            <v>0</v>
          </cell>
          <cell r="EG163">
            <v>0</v>
          </cell>
          <cell r="EH163">
            <v>0</v>
          </cell>
          <cell r="EI163">
            <v>0</v>
          </cell>
          <cell r="EJ163">
            <v>0</v>
          </cell>
          <cell r="EK163">
            <v>0</v>
          </cell>
          <cell r="EL163">
            <v>0</v>
          </cell>
          <cell r="EM163">
            <v>0</v>
          </cell>
          <cell r="EN163">
            <v>0</v>
          </cell>
          <cell r="EO163">
            <v>0</v>
          </cell>
          <cell r="EP163">
            <v>0</v>
          </cell>
          <cell r="EQ163">
            <v>0</v>
          </cell>
          <cell r="ER163" t="b">
            <v>0</v>
          </cell>
          <cell r="ES163">
            <v>0</v>
          </cell>
          <cell r="ET163">
            <v>0</v>
          </cell>
          <cell r="EU163">
            <v>0</v>
          </cell>
          <cell r="EV163">
            <v>34323</v>
          </cell>
          <cell r="EW163" t="b">
            <v>0</v>
          </cell>
        </row>
        <row r="164">
          <cell r="A164">
            <v>213</v>
          </cell>
          <cell r="B164" t="str">
            <v>1750321020023</v>
          </cell>
          <cell r="C164" t="str">
            <v>vechi</v>
          </cell>
          <cell r="D164" t="str">
            <v>BALAJ MARIUS-DANIEL</v>
          </cell>
          <cell r="E164" t="str">
            <v>BALAJ</v>
          </cell>
          <cell r="F164" t="str">
            <v>MARIUS-DANIEL</v>
          </cell>
          <cell r="G164" t="str">
            <v>consilier</v>
          </cell>
          <cell r="H164">
            <v>0</v>
          </cell>
          <cell r="I164">
            <v>3452000</v>
          </cell>
          <cell r="J164">
            <v>3452000</v>
          </cell>
          <cell r="K164">
            <v>3452000</v>
          </cell>
          <cell r="L164">
            <v>0</v>
          </cell>
          <cell r="M164">
            <v>0</v>
          </cell>
          <cell r="N164">
            <v>0</v>
          </cell>
          <cell r="O164">
            <v>0</v>
          </cell>
          <cell r="P164">
            <v>0</v>
          </cell>
          <cell r="Q164">
            <v>168</v>
          </cell>
          <cell r="R164">
            <v>168</v>
          </cell>
          <cell r="S164">
            <v>0</v>
          </cell>
          <cell r="T164">
            <v>0</v>
          </cell>
          <cell r="U164">
            <v>10</v>
          </cell>
          <cell r="V164">
            <v>410952</v>
          </cell>
          <cell r="W164">
            <v>410952</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172600</v>
          </cell>
          <cell r="AU164">
            <v>34520</v>
          </cell>
          <cell r="AV164">
            <v>3862952</v>
          </cell>
          <cell r="AW164">
            <v>270407</v>
          </cell>
          <cell r="AX164">
            <v>0</v>
          </cell>
          <cell r="AY164">
            <v>164850</v>
          </cell>
          <cell r="AZ164">
            <v>3220575</v>
          </cell>
          <cell r="BA164">
            <v>1099000</v>
          </cell>
          <cell r="BB164">
            <v>1</v>
          </cell>
          <cell r="BC164">
            <v>0</v>
          </cell>
          <cell r="BD164">
            <v>1099000</v>
          </cell>
          <cell r="BE164">
            <v>2121575</v>
          </cell>
          <cell r="BF164">
            <v>425012</v>
          </cell>
          <cell r="BG164">
            <v>2960413</v>
          </cell>
          <cell r="BH164">
            <v>1200000</v>
          </cell>
          <cell r="BI164">
            <v>0</v>
          </cell>
          <cell r="BJ164">
            <v>0</v>
          </cell>
          <cell r="BK164">
            <v>0</v>
          </cell>
          <cell r="BL164">
            <v>1725893</v>
          </cell>
          <cell r="BM164" t="b">
            <v>1</v>
          </cell>
          <cell r="BN164">
            <v>34520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E164">
            <v>0</v>
          </cell>
          <cell r="CF164">
            <v>0</v>
          </cell>
          <cell r="CG164" t="str">
            <v>IANUARIE</v>
          </cell>
          <cell r="CH164" t="str">
            <v>I</v>
          </cell>
          <cell r="CI164">
            <v>0</v>
          </cell>
          <cell r="CJ164" t="b">
            <v>0</v>
          </cell>
          <cell r="CK164">
            <v>0</v>
          </cell>
          <cell r="CL164">
            <v>0</v>
          </cell>
          <cell r="CM164">
            <v>0</v>
          </cell>
          <cell r="CN164">
            <v>11</v>
          </cell>
          <cell r="CO164" t="str">
            <v>N</v>
          </cell>
          <cell r="CP164" t="str">
            <v>N</v>
          </cell>
          <cell r="CQ164" t="b">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t="b">
            <v>0</v>
          </cell>
          <cell r="DN164" t="b">
            <v>0</v>
          </cell>
          <cell r="DO164" t="b">
            <v>0</v>
          </cell>
          <cell r="DP164" t="b">
            <v>0</v>
          </cell>
          <cell r="DQ164">
            <v>0</v>
          </cell>
          <cell r="DR164">
            <v>0</v>
          </cell>
          <cell r="DS164">
            <v>0</v>
          </cell>
          <cell r="DT164">
            <v>0</v>
          </cell>
          <cell r="DU164">
            <v>0</v>
          </cell>
          <cell r="DV164">
            <v>0</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v>
          </cell>
          <cell r="EQ164">
            <v>0</v>
          </cell>
          <cell r="ER164" t="b">
            <v>0</v>
          </cell>
          <cell r="ES164">
            <v>0</v>
          </cell>
          <cell r="ET164">
            <v>0</v>
          </cell>
          <cell r="EU164">
            <v>0</v>
          </cell>
          <cell r="EV164">
            <v>36192</v>
          </cell>
          <cell r="EW164" t="b">
            <v>0</v>
          </cell>
        </row>
        <row r="165">
          <cell r="A165">
            <v>216</v>
          </cell>
          <cell r="B165" t="str">
            <v>1480730020018</v>
          </cell>
          <cell r="C165" t="str">
            <v>vechi</v>
          </cell>
          <cell r="D165" t="str">
            <v>ALEXE CONSTANTIN</v>
          </cell>
          <cell r="E165" t="str">
            <v>ALEXE</v>
          </cell>
          <cell r="F165" t="str">
            <v>CONSTANTIN</v>
          </cell>
          <cell r="G165" t="str">
            <v>inspector</v>
          </cell>
          <cell r="H165">
            <v>0</v>
          </cell>
          <cell r="I165">
            <v>2447933</v>
          </cell>
          <cell r="J165">
            <v>2447933</v>
          </cell>
          <cell r="K165">
            <v>2447933</v>
          </cell>
          <cell r="L165">
            <v>0</v>
          </cell>
          <cell r="M165">
            <v>0</v>
          </cell>
          <cell r="N165">
            <v>0</v>
          </cell>
          <cell r="O165">
            <v>0</v>
          </cell>
          <cell r="P165">
            <v>0</v>
          </cell>
          <cell r="Q165">
            <v>168</v>
          </cell>
          <cell r="R165">
            <v>168</v>
          </cell>
          <cell r="S165">
            <v>0</v>
          </cell>
          <cell r="T165">
            <v>0</v>
          </cell>
          <cell r="U165">
            <v>0</v>
          </cell>
          <cell r="V165">
            <v>0</v>
          </cell>
          <cell r="W165">
            <v>0</v>
          </cell>
          <cell r="X165">
            <v>0</v>
          </cell>
          <cell r="Y165">
            <v>0</v>
          </cell>
          <cell r="Z165">
            <v>25</v>
          </cell>
          <cell r="AA165">
            <v>611983</v>
          </cell>
          <cell r="AB165">
            <v>611983</v>
          </cell>
          <cell r="AC165">
            <v>10</v>
          </cell>
          <cell r="AD165">
            <v>244793</v>
          </cell>
          <cell r="AE165">
            <v>244793</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165235</v>
          </cell>
          <cell r="AU165">
            <v>24479</v>
          </cell>
          <cell r="AV165">
            <v>3304709</v>
          </cell>
          <cell r="AW165">
            <v>231330</v>
          </cell>
          <cell r="AX165">
            <v>0</v>
          </cell>
          <cell r="AY165">
            <v>164850</v>
          </cell>
          <cell r="AZ165">
            <v>2718815</v>
          </cell>
          <cell r="BA165">
            <v>1099000</v>
          </cell>
          <cell r="BB165">
            <v>1</v>
          </cell>
          <cell r="BC165">
            <v>0</v>
          </cell>
          <cell r="BD165">
            <v>1099000</v>
          </cell>
          <cell r="BE165">
            <v>1619815</v>
          </cell>
          <cell r="BF165">
            <v>309607</v>
          </cell>
          <cell r="BG165">
            <v>2574058</v>
          </cell>
          <cell r="BH165">
            <v>800000</v>
          </cell>
          <cell r="BI165">
            <v>0</v>
          </cell>
          <cell r="BJ165">
            <v>725000</v>
          </cell>
          <cell r="BK165">
            <v>0</v>
          </cell>
          <cell r="BL165">
            <v>1024579</v>
          </cell>
          <cell r="BM165" t="b">
            <v>1</v>
          </cell>
          <cell r="BN165">
            <v>24479</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E165">
            <v>0</v>
          </cell>
          <cell r="CF165">
            <v>0</v>
          </cell>
          <cell r="CG165" t="str">
            <v>IANUARIE</v>
          </cell>
          <cell r="CH165" t="str">
            <v>IA</v>
          </cell>
          <cell r="CI165">
            <v>0</v>
          </cell>
          <cell r="CJ165" t="b">
            <v>0</v>
          </cell>
          <cell r="CK165">
            <v>0</v>
          </cell>
          <cell r="CL165">
            <v>0</v>
          </cell>
          <cell r="CM165">
            <v>0</v>
          </cell>
          <cell r="CN165">
            <v>11</v>
          </cell>
          <cell r="CO165" t="str">
            <v>N</v>
          </cell>
          <cell r="CP165" t="str">
            <v>N</v>
          </cell>
          <cell r="CQ165" t="b">
            <v>0</v>
          </cell>
          <cell r="CR165">
            <v>0</v>
          </cell>
          <cell r="CS165">
            <v>0</v>
          </cell>
          <cell r="CT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0</v>
          </cell>
          <cell r="DM165" t="b">
            <v>0</v>
          </cell>
          <cell r="DN165" t="b">
            <v>0</v>
          </cell>
          <cell r="DO165" t="b">
            <v>0</v>
          </cell>
          <cell r="DP165" t="b">
            <v>0</v>
          </cell>
          <cell r="DQ165">
            <v>0</v>
          </cell>
          <cell r="DR165">
            <v>0</v>
          </cell>
          <cell r="DS165">
            <v>0</v>
          </cell>
          <cell r="DT165">
            <v>0</v>
          </cell>
          <cell r="DU165">
            <v>0</v>
          </cell>
          <cell r="DV165">
            <v>0</v>
          </cell>
          <cell r="DW165">
            <v>0</v>
          </cell>
          <cell r="DX165">
            <v>0</v>
          </cell>
          <cell r="DY165">
            <v>0</v>
          </cell>
          <cell r="DZ165">
            <v>0</v>
          </cell>
          <cell r="EA165">
            <v>0</v>
          </cell>
          <cell r="EB165">
            <v>0</v>
          </cell>
          <cell r="EC165">
            <v>0</v>
          </cell>
          <cell r="ED165">
            <v>0</v>
          </cell>
          <cell r="EE165">
            <v>0</v>
          </cell>
          <cell r="EF165">
            <v>0</v>
          </cell>
          <cell r="EG165">
            <v>0</v>
          </cell>
          <cell r="EH165">
            <v>0</v>
          </cell>
          <cell r="EI165">
            <v>0</v>
          </cell>
          <cell r="EJ165">
            <v>0</v>
          </cell>
          <cell r="EK165">
            <v>0</v>
          </cell>
          <cell r="EL165">
            <v>0</v>
          </cell>
          <cell r="EM165">
            <v>0</v>
          </cell>
          <cell r="EN165">
            <v>0</v>
          </cell>
          <cell r="EO165">
            <v>0</v>
          </cell>
          <cell r="EP165">
            <v>0</v>
          </cell>
          <cell r="EQ165">
            <v>0</v>
          </cell>
          <cell r="ER165" t="b">
            <v>0</v>
          </cell>
          <cell r="ES165">
            <v>0</v>
          </cell>
          <cell r="ET165">
            <v>0</v>
          </cell>
          <cell r="EU165">
            <v>0</v>
          </cell>
          <cell r="EV165">
            <v>34848</v>
          </cell>
          <cell r="EW165" t="b">
            <v>0</v>
          </cell>
        </row>
        <row r="166">
          <cell r="A166">
            <v>214</v>
          </cell>
          <cell r="B166" t="str">
            <v>1700716020017</v>
          </cell>
          <cell r="C166" t="str">
            <v>vechi</v>
          </cell>
          <cell r="D166" t="str">
            <v>BULBOACA DAN-SORIN</v>
          </cell>
          <cell r="E166" t="str">
            <v>BULBOACA</v>
          </cell>
          <cell r="F166" t="str">
            <v>DAN-SORIN</v>
          </cell>
          <cell r="G166" t="str">
            <v>consilier</v>
          </cell>
          <cell r="H166">
            <v>0</v>
          </cell>
          <cell r="I166">
            <v>3452000</v>
          </cell>
          <cell r="J166">
            <v>3452000</v>
          </cell>
          <cell r="K166">
            <v>3452000</v>
          </cell>
          <cell r="L166">
            <v>0</v>
          </cell>
          <cell r="M166">
            <v>0</v>
          </cell>
          <cell r="N166">
            <v>0</v>
          </cell>
          <cell r="O166">
            <v>0</v>
          </cell>
          <cell r="P166">
            <v>0</v>
          </cell>
          <cell r="Q166">
            <v>168</v>
          </cell>
          <cell r="R166">
            <v>168</v>
          </cell>
          <cell r="S166">
            <v>0</v>
          </cell>
          <cell r="T166">
            <v>0</v>
          </cell>
          <cell r="U166">
            <v>0</v>
          </cell>
          <cell r="V166">
            <v>0</v>
          </cell>
          <cell r="W166">
            <v>0</v>
          </cell>
          <cell r="X166">
            <v>0</v>
          </cell>
          <cell r="Y166">
            <v>0</v>
          </cell>
          <cell r="Z166">
            <v>15</v>
          </cell>
          <cell r="AA166">
            <v>517800</v>
          </cell>
          <cell r="AB166">
            <v>517800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198490</v>
          </cell>
          <cell r="AU166">
            <v>34520</v>
          </cell>
          <cell r="AV166">
            <v>3969800</v>
          </cell>
          <cell r="AW166">
            <v>277886</v>
          </cell>
          <cell r="AX166">
            <v>0</v>
          </cell>
          <cell r="AY166">
            <v>164850</v>
          </cell>
          <cell r="AZ166">
            <v>3294054</v>
          </cell>
          <cell r="BA166">
            <v>1099000</v>
          </cell>
          <cell r="BB166">
            <v>1.35</v>
          </cell>
          <cell r="BC166">
            <v>384650</v>
          </cell>
          <cell r="BD166">
            <v>1483650</v>
          </cell>
          <cell r="BE166">
            <v>1810404</v>
          </cell>
          <cell r="BF166">
            <v>353443</v>
          </cell>
          <cell r="BG166">
            <v>3105461</v>
          </cell>
          <cell r="BH166">
            <v>1400000</v>
          </cell>
          <cell r="BI166">
            <v>0</v>
          </cell>
          <cell r="BJ166">
            <v>0</v>
          </cell>
          <cell r="BK166">
            <v>0</v>
          </cell>
          <cell r="BL166">
            <v>1670941</v>
          </cell>
          <cell r="BM166" t="b">
            <v>1</v>
          </cell>
          <cell r="BN166">
            <v>34520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E166">
            <v>0</v>
          </cell>
          <cell r="CF166">
            <v>0</v>
          </cell>
          <cell r="CG166" t="str">
            <v>IANUARIE</v>
          </cell>
          <cell r="CH166" t="str">
            <v>I</v>
          </cell>
          <cell r="CI166">
            <v>0</v>
          </cell>
          <cell r="CJ166" t="b">
            <v>0</v>
          </cell>
          <cell r="CK166">
            <v>0</v>
          </cell>
          <cell r="CL166">
            <v>0</v>
          </cell>
          <cell r="CM166">
            <v>0</v>
          </cell>
          <cell r="CN166">
            <v>11</v>
          </cell>
          <cell r="CO166" t="str">
            <v>N</v>
          </cell>
          <cell r="CP166" t="str">
            <v>N</v>
          </cell>
          <cell r="CQ166" t="b">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t="b">
            <v>0</v>
          </cell>
          <cell r="DN166" t="b">
            <v>0</v>
          </cell>
          <cell r="DO166" t="b">
            <v>0</v>
          </cell>
          <cell r="DP166" t="b">
            <v>0</v>
          </cell>
          <cell r="DQ166">
            <v>0</v>
          </cell>
          <cell r="DR166">
            <v>0</v>
          </cell>
          <cell r="DS166">
            <v>0</v>
          </cell>
          <cell r="DT166">
            <v>0</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v>
          </cell>
          <cell r="EI166">
            <v>0</v>
          </cell>
          <cell r="EJ166">
            <v>0</v>
          </cell>
          <cell r="EK166">
            <v>0</v>
          </cell>
          <cell r="EL166">
            <v>0</v>
          </cell>
          <cell r="EM166">
            <v>0</v>
          </cell>
          <cell r="EN166">
            <v>0</v>
          </cell>
          <cell r="EO166">
            <v>0</v>
          </cell>
          <cell r="EP166">
            <v>0</v>
          </cell>
          <cell r="EQ166">
            <v>0</v>
          </cell>
          <cell r="ER166" t="b">
            <v>0</v>
          </cell>
          <cell r="ES166">
            <v>0</v>
          </cell>
          <cell r="ET166">
            <v>0</v>
          </cell>
          <cell r="EU166">
            <v>0</v>
          </cell>
          <cell r="EV166">
            <v>35384</v>
          </cell>
          <cell r="EW166" t="b">
            <v>0</v>
          </cell>
        </row>
        <row r="167">
          <cell r="A167">
            <v>219</v>
          </cell>
          <cell r="B167" t="str">
            <v>2550616020072</v>
          </cell>
          <cell r="C167" t="str">
            <v>vechi</v>
          </cell>
          <cell r="D167" t="str">
            <v>PODRUMAR ELISABETA</v>
          </cell>
          <cell r="E167" t="str">
            <v>PODRUMAR</v>
          </cell>
          <cell r="F167" t="str">
            <v>ELISABETA</v>
          </cell>
          <cell r="G167" t="str">
            <v>referent</v>
          </cell>
          <cell r="H167">
            <v>0</v>
          </cell>
          <cell r="I167">
            <v>2497467</v>
          </cell>
          <cell r="J167">
            <v>2497467</v>
          </cell>
          <cell r="K167">
            <v>2497467</v>
          </cell>
          <cell r="L167">
            <v>0</v>
          </cell>
          <cell r="M167">
            <v>0</v>
          </cell>
          <cell r="N167">
            <v>0</v>
          </cell>
          <cell r="O167">
            <v>0</v>
          </cell>
          <cell r="P167">
            <v>0</v>
          </cell>
          <cell r="Q167">
            <v>168</v>
          </cell>
          <cell r="R167">
            <v>168</v>
          </cell>
          <cell r="S167">
            <v>0</v>
          </cell>
          <cell r="T167">
            <v>0</v>
          </cell>
          <cell r="U167">
            <v>0</v>
          </cell>
          <cell r="V167">
            <v>0</v>
          </cell>
          <cell r="W167">
            <v>0</v>
          </cell>
          <cell r="X167">
            <v>0</v>
          </cell>
          <cell r="Y167">
            <v>0</v>
          </cell>
          <cell r="Z167">
            <v>20</v>
          </cell>
          <cell r="AA167">
            <v>499493</v>
          </cell>
          <cell r="AB167">
            <v>499493</v>
          </cell>
          <cell r="AC167">
            <v>0</v>
          </cell>
          <cell r="AD167">
            <v>0</v>
          </cell>
          <cell r="AE167">
            <v>0</v>
          </cell>
          <cell r="AF167">
            <v>15</v>
          </cell>
          <cell r="AG167">
            <v>374620</v>
          </cell>
          <cell r="AH167">
            <v>374620</v>
          </cell>
          <cell r="AI167">
            <v>0</v>
          </cell>
          <cell r="AJ167">
            <v>0</v>
          </cell>
          <cell r="AK167">
            <v>0</v>
          </cell>
          <cell r="AL167">
            <v>0</v>
          </cell>
          <cell r="AM167">
            <v>0</v>
          </cell>
          <cell r="AN167">
            <v>0</v>
          </cell>
          <cell r="AO167">
            <v>0</v>
          </cell>
          <cell r="AP167">
            <v>0</v>
          </cell>
          <cell r="AQ167">
            <v>0</v>
          </cell>
          <cell r="AR167">
            <v>0</v>
          </cell>
          <cell r="AS167">
            <v>0</v>
          </cell>
          <cell r="AT167">
            <v>168579</v>
          </cell>
          <cell r="AU167">
            <v>24975</v>
          </cell>
          <cell r="AV167">
            <v>3371580</v>
          </cell>
          <cell r="AW167">
            <v>236011</v>
          </cell>
          <cell r="AX167">
            <v>0</v>
          </cell>
          <cell r="AY167">
            <v>164850</v>
          </cell>
          <cell r="AZ167">
            <v>2777165</v>
          </cell>
          <cell r="BA167">
            <v>1099000</v>
          </cell>
          <cell r="BB167">
            <v>1</v>
          </cell>
          <cell r="BC167">
            <v>0</v>
          </cell>
          <cell r="BD167">
            <v>1099000</v>
          </cell>
          <cell r="BE167">
            <v>1678165</v>
          </cell>
          <cell r="BF167">
            <v>323028</v>
          </cell>
          <cell r="BG167">
            <v>2618987</v>
          </cell>
          <cell r="BH167">
            <v>1200000</v>
          </cell>
          <cell r="BI167">
            <v>0</v>
          </cell>
          <cell r="BJ167">
            <v>0</v>
          </cell>
          <cell r="BK167">
            <v>0</v>
          </cell>
          <cell r="BL167">
            <v>1394012</v>
          </cell>
          <cell r="BM167" t="b">
            <v>1</v>
          </cell>
          <cell r="BN167">
            <v>24975</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E167">
            <v>0</v>
          </cell>
          <cell r="CF167">
            <v>0</v>
          </cell>
          <cell r="CG167" t="str">
            <v>IANUARIE</v>
          </cell>
          <cell r="CH167" t="str">
            <v>IA</v>
          </cell>
          <cell r="CI167">
            <v>0</v>
          </cell>
          <cell r="CJ167" t="b">
            <v>0</v>
          </cell>
          <cell r="CK167">
            <v>0</v>
          </cell>
          <cell r="CL167">
            <v>0</v>
          </cell>
          <cell r="CM167">
            <v>0</v>
          </cell>
          <cell r="CN167">
            <v>11</v>
          </cell>
          <cell r="CO167" t="str">
            <v>N</v>
          </cell>
          <cell r="CP167" t="str">
            <v>N</v>
          </cell>
          <cell r="CQ167" t="b">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t="b">
            <v>0</v>
          </cell>
          <cell r="DN167" t="b">
            <v>0</v>
          </cell>
          <cell r="DO167" t="b">
            <v>0</v>
          </cell>
          <cell r="DP167" t="b">
            <v>0</v>
          </cell>
          <cell r="DQ167">
            <v>0</v>
          </cell>
          <cell r="DR167">
            <v>0</v>
          </cell>
          <cell r="DS167">
            <v>0</v>
          </cell>
          <cell r="DT167">
            <v>0</v>
          </cell>
          <cell r="DU167">
            <v>0</v>
          </cell>
          <cell r="DV167">
            <v>0</v>
          </cell>
          <cell r="DW167">
            <v>0</v>
          </cell>
          <cell r="DX167">
            <v>0</v>
          </cell>
          <cell r="DY167">
            <v>0</v>
          </cell>
          <cell r="DZ167">
            <v>0</v>
          </cell>
          <cell r="EA167">
            <v>0</v>
          </cell>
          <cell r="EB167">
            <v>0</v>
          </cell>
          <cell r="EC167">
            <v>0</v>
          </cell>
          <cell r="ED167">
            <v>0</v>
          </cell>
          <cell r="EE167">
            <v>0</v>
          </cell>
          <cell r="EF167">
            <v>0</v>
          </cell>
          <cell r="EG167">
            <v>0</v>
          </cell>
          <cell r="EH167">
            <v>0</v>
          </cell>
          <cell r="EI167">
            <v>0</v>
          </cell>
          <cell r="EJ167">
            <v>0</v>
          </cell>
          <cell r="EK167">
            <v>0</v>
          </cell>
          <cell r="EL167">
            <v>0</v>
          </cell>
          <cell r="EM167">
            <v>0</v>
          </cell>
          <cell r="EN167">
            <v>0</v>
          </cell>
          <cell r="EO167">
            <v>0</v>
          </cell>
          <cell r="EP167">
            <v>0</v>
          </cell>
          <cell r="EQ167">
            <v>0</v>
          </cell>
          <cell r="ER167" t="b">
            <v>0</v>
          </cell>
          <cell r="ES167">
            <v>0</v>
          </cell>
          <cell r="ET167">
            <v>0</v>
          </cell>
          <cell r="EU167">
            <v>0</v>
          </cell>
          <cell r="EV167">
            <v>35473</v>
          </cell>
          <cell r="EW167" t="b">
            <v>0</v>
          </cell>
        </row>
        <row r="168">
          <cell r="A168">
            <v>238</v>
          </cell>
          <cell r="B168" t="str">
            <v>1630222022808</v>
          </cell>
          <cell r="C168" t="str">
            <v>vechi</v>
          </cell>
          <cell r="D168" t="str">
            <v>NEAMTIU PAVEL</v>
          </cell>
          <cell r="E168" t="str">
            <v>NEAMTIU</v>
          </cell>
          <cell r="F168" t="str">
            <v>PAVEL</v>
          </cell>
          <cell r="G168" t="str">
            <v>director</v>
          </cell>
          <cell r="H168">
            <v>0</v>
          </cell>
          <cell r="I168">
            <v>3905000</v>
          </cell>
          <cell r="J168">
            <v>5824958</v>
          </cell>
          <cell r="K168">
            <v>4992821</v>
          </cell>
          <cell r="L168">
            <v>1919958</v>
          </cell>
          <cell r="M168">
            <v>1645678</v>
          </cell>
          <cell r="N168">
            <v>0</v>
          </cell>
          <cell r="O168">
            <v>0</v>
          </cell>
          <cell r="P168">
            <v>0</v>
          </cell>
          <cell r="Q168">
            <v>168</v>
          </cell>
          <cell r="R168">
            <v>144</v>
          </cell>
          <cell r="S168">
            <v>0</v>
          </cell>
          <cell r="T168">
            <v>0</v>
          </cell>
          <cell r="U168">
            <v>0</v>
          </cell>
          <cell r="V168">
            <v>0</v>
          </cell>
          <cell r="W168">
            <v>0</v>
          </cell>
          <cell r="X168">
            <v>0</v>
          </cell>
          <cell r="Y168">
            <v>0</v>
          </cell>
          <cell r="Z168">
            <v>20</v>
          </cell>
          <cell r="AA168">
            <v>998564</v>
          </cell>
          <cell r="AB168">
            <v>1164992</v>
          </cell>
          <cell r="AC168">
            <v>0</v>
          </cell>
          <cell r="AD168">
            <v>0</v>
          </cell>
          <cell r="AE168">
            <v>0</v>
          </cell>
          <cell r="AF168">
            <v>0</v>
          </cell>
          <cell r="AG168">
            <v>0</v>
          </cell>
          <cell r="AH168">
            <v>0</v>
          </cell>
          <cell r="AI168">
            <v>24</v>
          </cell>
          <cell r="AJ168">
            <v>998564</v>
          </cell>
          <cell r="AK168">
            <v>0</v>
          </cell>
          <cell r="AL168">
            <v>0</v>
          </cell>
          <cell r="AM168">
            <v>0</v>
          </cell>
          <cell r="AN168">
            <v>0</v>
          </cell>
          <cell r="AO168">
            <v>0</v>
          </cell>
          <cell r="AP168">
            <v>0</v>
          </cell>
          <cell r="AQ168">
            <v>0</v>
          </cell>
          <cell r="AR168">
            <v>0</v>
          </cell>
          <cell r="AS168">
            <v>0</v>
          </cell>
          <cell r="AT168">
            <v>349498</v>
          </cell>
          <cell r="AU168">
            <v>58250</v>
          </cell>
          <cell r="AV168">
            <v>6989949</v>
          </cell>
          <cell r="AW168">
            <v>489296</v>
          </cell>
          <cell r="AX168">
            <v>0</v>
          </cell>
          <cell r="AY168">
            <v>164850</v>
          </cell>
          <cell r="AZ168">
            <v>5928055</v>
          </cell>
          <cell r="BA168">
            <v>1099000</v>
          </cell>
          <cell r="BB168">
            <v>1</v>
          </cell>
          <cell r="BC168">
            <v>0</v>
          </cell>
          <cell r="BD168">
            <v>1099000</v>
          </cell>
          <cell r="BE168">
            <v>4829055</v>
          </cell>
          <cell r="BF168">
            <v>1134685</v>
          </cell>
          <cell r="BG168">
            <v>4958220</v>
          </cell>
          <cell r="BH168">
            <v>1100000</v>
          </cell>
          <cell r="BI168">
            <v>0</v>
          </cell>
          <cell r="BJ168">
            <v>2439555</v>
          </cell>
          <cell r="BK168">
            <v>0</v>
          </cell>
          <cell r="BL168">
            <v>1379615</v>
          </cell>
          <cell r="BM168" t="b">
            <v>1</v>
          </cell>
          <cell r="BN168">
            <v>39050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E168">
            <v>0</v>
          </cell>
          <cell r="CF168">
            <v>0</v>
          </cell>
          <cell r="CG168" t="str">
            <v>IANUARIE</v>
          </cell>
          <cell r="CH168" t="str">
            <v>IA</v>
          </cell>
          <cell r="CI168">
            <v>0</v>
          </cell>
          <cell r="CJ168" t="b">
            <v>0</v>
          </cell>
          <cell r="CK168">
            <v>0</v>
          </cell>
          <cell r="CL168">
            <v>0</v>
          </cell>
          <cell r="CM168">
            <v>0</v>
          </cell>
          <cell r="CN168">
            <v>11</v>
          </cell>
          <cell r="CO168" t="str">
            <v>N</v>
          </cell>
          <cell r="CP168" t="str">
            <v>N</v>
          </cell>
          <cell r="CQ168" t="b">
            <v>0</v>
          </cell>
          <cell r="CR168">
            <v>0</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cell r="DJ168">
            <v>0</v>
          </cell>
          <cell r="DK168">
            <v>0</v>
          </cell>
          <cell r="DL168">
            <v>0</v>
          </cell>
          <cell r="DM168" t="b">
            <v>0</v>
          </cell>
          <cell r="DN168" t="b">
            <v>0</v>
          </cell>
          <cell r="DO168" t="b">
            <v>0</v>
          </cell>
          <cell r="DP168" t="b">
            <v>0</v>
          </cell>
          <cell r="DQ168">
            <v>0</v>
          </cell>
          <cell r="DR168">
            <v>0</v>
          </cell>
          <cell r="DS168">
            <v>0</v>
          </cell>
          <cell r="DT168">
            <v>0</v>
          </cell>
          <cell r="DU168">
            <v>0</v>
          </cell>
          <cell r="DV168">
            <v>0</v>
          </cell>
          <cell r="DW168">
            <v>0</v>
          </cell>
          <cell r="DX168">
            <v>0</v>
          </cell>
          <cell r="DY168">
            <v>0</v>
          </cell>
          <cell r="DZ168">
            <v>0</v>
          </cell>
          <cell r="EA168">
            <v>0</v>
          </cell>
          <cell r="EB168">
            <v>0</v>
          </cell>
          <cell r="EC168">
            <v>0</v>
          </cell>
          <cell r="ED168">
            <v>0</v>
          </cell>
          <cell r="EE168">
            <v>0</v>
          </cell>
          <cell r="EF168">
            <v>0</v>
          </cell>
          <cell r="EG168">
            <v>0</v>
          </cell>
          <cell r="EH168">
            <v>0</v>
          </cell>
          <cell r="EI168">
            <v>0</v>
          </cell>
          <cell r="EJ168">
            <v>0</v>
          </cell>
          <cell r="EK168">
            <v>0</v>
          </cell>
          <cell r="EL168">
            <v>0</v>
          </cell>
          <cell r="EM168">
            <v>0</v>
          </cell>
          <cell r="EN168">
            <v>0</v>
          </cell>
          <cell r="EO168">
            <v>0</v>
          </cell>
          <cell r="EP168">
            <v>0</v>
          </cell>
          <cell r="EQ168">
            <v>0</v>
          </cell>
          <cell r="ER168" t="b">
            <v>0</v>
          </cell>
          <cell r="ES168">
            <v>0</v>
          </cell>
          <cell r="ET168">
            <v>0</v>
          </cell>
          <cell r="EU168">
            <v>0</v>
          </cell>
          <cell r="EV168">
            <v>36175</v>
          </cell>
          <cell r="EW168" t="b">
            <v>0</v>
          </cell>
        </row>
        <row r="169">
          <cell r="A169">
            <v>239</v>
          </cell>
          <cell r="B169" t="str">
            <v>2531225020016</v>
          </cell>
          <cell r="C169" t="str">
            <v>vechi</v>
          </cell>
          <cell r="D169" t="str">
            <v>FARCAS LIANA</v>
          </cell>
          <cell r="E169" t="str">
            <v>FARCAS</v>
          </cell>
          <cell r="F169" t="str">
            <v>LIANA</v>
          </cell>
          <cell r="G169" t="str">
            <v>sef serviciu</v>
          </cell>
          <cell r="H169">
            <v>0</v>
          </cell>
          <cell r="I169">
            <v>3829067</v>
          </cell>
          <cell r="J169">
            <v>4843770</v>
          </cell>
          <cell r="K169">
            <v>4843770</v>
          </cell>
          <cell r="L169">
            <v>1014703</v>
          </cell>
          <cell r="M169">
            <v>1014703</v>
          </cell>
          <cell r="N169">
            <v>0</v>
          </cell>
          <cell r="O169">
            <v>0</v>
          </cell>
          <cell r="P169">
            <v>0</v>
          </cell>
          <cell r="Q169">
            <v>168</v>
          </cell>
          <cell r="R169">
            <v>168</v>
          </cell>
          <cell r="S169">
            <v>0</v>
          </cell>
          <cell r="T169">
            <v>0</v>
          </cell>
          <cell r="U169">
            <v>0</v>
          </cell>
          <cell r="V169">
            <v>0</v>
          </cell>
          <cell r="W169">
            <v>0</v>
          </cell>
          <cell r="X169">
            <v>0</v>
          </cell>
          <cell r="Y169">
            <v>0</v>
          </cell>
          <cell r="Z169">
            <v>25</v>
          </cell>
          <cell r="AA169">
            <v>1210942</v>
          </cell>
          <cell r="AB169">
            <v>1210942</v>
          </cell>
          <cell r="AC169">
            <v>0</v>
          </cell>
          <cell r="AD169">
            <v>0</v>
          </cell>
          <cell r="AE169">
            <v>0</v>
          </cell>
          <cell r="AF169">
            <v>15</v>
          </cell>
          <cell r="AG169">
            <v>726566</v>
          </cell>
          <cell r="AH169">
            <v>726566</v>
          </cell>
          <cell r="AI169">
            <v>0</v>
          </cell>
          <cell r="AJ169">
            <v>0</v>
          </cell>
          <cell r="AK169">
            <v>0</v>
          </cell>
          <cell r="AL169">
            <v>0</v>
          </cell>
          <cell r="AM169">
            <v>0</v>
          </cell>
          <cell r="AN169">
            <v>0</v>
          </cell>
          <cell r="AO169">
            <v>0</v>
          </cell>
          <cell r="AP169">
            <v>0</v>
          </cell>
          <cell r="AQ169">
            <v>0</v>
          </cell>
          <cell r="AR169">
            <v>0</v>
          </cell>
          <cell r="AS169">
            <v>0</v>
          </cell>
          <cell r="AT169">
            <v>339064</v>
          </cell>
          <cell r="AU169">
            <v>48438</v>
          </cell>
          <cell r="AV169">
            <v>6781278</v>
          </cell>
          <cell r="AW169">
            <v>474689</v>
          </cell>
          <cell r="AX169">
            <v>0</v>
          </cell>
          <cell r="AY169">
            <v>164850</v>
          </cell>
          <cell r="AZ169">
            <v>5754237</v>
          </cell>
          <cell r="BA169">
            <v>1099000</v>
          </cell>
          <cell r="BB169">
            <v>1</v>
          </cell>
          <cell r="BC169">
            <v>0</v>
          </cell>
          <cell r="BD169">
            <v>1099000</v>
          </cell>
          <cell r="BE169">
            <v>4655237</v>
          </cell>
          <cell r="BF169">
            <v>1086016</v>
          </cell>
          <cell r="BG169">
            <v>4833071</v>
          </cell>
          <cell r="BH169">
            <v>2500000</v>
          </cell>
          <cell r="BI169">
            <v>0</v>
          </cell>
          <cell r="BJ169">
            <v>0</v>
          </cell>
          <cell r="BK169">
            <v>0</v>
          </cell>
          <cell r="BL169">
            <v>2294780</v>
          </cell>
          <cell r="BM169" t="b">
            <v>1</v>
          </cell>
          <cell r="BN169">
            <v>38291</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E169">
            <v>0</v>
          </cell>
          <cell r="CF169">
            <v>0</v>
          </cell>
          <cell r="CG169" t="str">
            <v>IANUARIE</v>
          </cell>
          <cell r="CH169" t="str">
            <v>IA</v>
          </cell>
          <cell r="CI169">
            <v>0</v>
          </cell>
          <cell r="CJ169" t="b">
            <v>0</v>
          </cell>
          <cell r="CK169">
            <v>0</v>
          </cell>
          <cell r="CL169">
            <v>0</v>
          </cell>
          <cell r="CM169">
            <v>0</v>
          </cell>
          <cell r="CN169">
            <v>11</v>
          </cell>
          <cell r="CO169" t="str">
            <v>N</v>
          </cell>
          <cell r="CP169" t="str">
            <v>N</v>
          </cell>
          <cell r="CQ169" t="b">
            <v>0</v>
          </cell>
          <cell r="CR169">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t="b">
            <v>0</v>
          </cell>
          <cell r="DN169" t="b">
            <v>0</v>
          </cell>
          <cell r="DO169" t="b">
            <v>0</v>
          </cell>
          <cell r="DP169" t="b">
            <v>0</v>
          </cell>
          <cell r="DQ169">
            <v>0</v>
          </cell>
          <cell r="DR169">
            <v>0</v>
          </cell>
          <cell r="DS169">
            <v>0</v>
          </cell>
          <cell r="DT169">
            <v>0</v>
          </cell>
          <cell r="DU169">
            <v>0</v>
          </cell>
          <cell r="DV169">
            <v>0</v>
          </cell>
          <cell r="DW169">
            <v>0</v>
          </cell>
          <cell r="DX169">
            <v>0</v>
          </cell>
          <cell r="DY169">
            <v>0</v>
          </cell>
          <cell r="DZ169">
            <v>0</v>
          </cell>
          <cell r="EA169">
            <v>0</v>
          </cell>
          <cell r="EB169">
            <v>0</v>
          </cell>
          <cell r="EC169">
            <v>0</v>
          </cell>
          <cell r="ED169">
            <v>0</v>
          </cell>
          <cell r="EE169">
            <v>0</v>
          </cell>
          <cell r="EF169">
            <v>0</v>
          </cell>
          <cell r="EG169">
            <v>0</v>
          </cell>
          <cell r="EH169">
            <v>0</v>
          </cell>
          <cell r="EI169">
            <v>0</v>
          </cell>
          <cell r="EJ169">
            <v>0</v>
          </cell>
          <cell r="EK169">
            <v>0</v>
          </cell>
          <cell r="EL169">
            <v>0</v>
          </cell>
          <cell r="EM169">
            <v>0</v>
          </cell>
          <cell r="EN169">
            <v>0</v>
          </cell>
          <cell r="EO169">
            <v>0</v>
          </cell>
          <cell r="EP169">
            <v>0</v>
          </cell>
          <cell r="EQ169">
            <v>0</v>
          </cell>
          <cell r="ER169" t="b">
            <v>0</v>
          </cell>
          <cell r="ES169">
            <v>0</v>
          </cell>
          <cell r="ET169">
            <v>0</v>
          </cell>
          <cell r="EU169">
            <v>0</v>
          </cell>
          <cell r="EV169">
            <v>36283</v>
          </cell>
          <cell r="EW169" t="b">
            <v>0</v>
          </cell>
        </row>
        <row r="170">
          <cell r="A170">
            <v>39</v>
          </cell>
          <cell r="B170" t="str">
            <v>2730405022800</v>
          </cell>
          <cell r="C170" t="str">
            <v>vechi</v>
          </cell>
          <cell r="D170" t="str">
            <v>STANA MARIANA</v>
          </cell>
          <cell r="E170" t="str">
            <v>STANA</v>
          </cell>
          <cell r="F170" t="str">
            <v>MARIANA</v>
          </cell>
          <cell r="G170" t="str">
            <v>consilier</v>
          </cell>
          <cell r="H170">
            <v>0</v>
          </cell>
          <cell r="I170">
            <v>3905000</v>
          </cell>
          <cell r="J170">
            <v>3905000</v>
          </cell>
          <cell r="K170">
            <v>3905000</v>
          </cell>
          <cell r="L170">
            <v>0</v>
          </cell>
          <cell r="M170">
            <v>0</v>
          </cell>
          <cell r="N170">
            <v>0</v>
          </cell>
          <cell r="O170">
            <v>0</v>
          </cell>
          <cell r="P170">
            <v>0</v>
          </cell>
          <cell r="Q170">
            <v>168</v>
          </cell>
          <cell r="R170">
            <v>168</v>
          </cell>
          <cell r="S170">
            <v>0</v>
          </cell>
          <cell r="T170">
            <v>0</v>
          </cell>
          <cell r="U170">
            <v>0</v>
          </cell>
          <cell r="V170">
            <v>0</v>
          </cell>
          <cell r="W170">
            <v>0</v>
          </cell>
          <cell r="X170">
            <v>0</v>
          </cell>
          <cell r="Y170">
            <v>0</v>
          </cell>
          <cell r="Z170">
            <v>10</v>
          </cell>
          <cell r="AA170">
            <v>390500</v>
          </cell>
          <cell r="AB170">
            <v>390500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214775</v>
          </cell>
          <cell r="AU170">
            <v>39050</v>
          </cell>
          <cell r="AV170">
            <v>4295500</v>
          </cell>
          <cell r="AW170">
            <v>300685</v>
          </cell>
          <cell r="AX170">
            <v>0</v>
          </cell>
          <cell r="AY170">
            <v>164850</v>
          </cell>
          <cell r="AZ170">
            <v>3576140</v>
          </cell>
          <cell r="BA170">
            <v>1099000</v>
          </cell>
          <cell r="BB170">
            <v>1.35</v>
          </cell>
          <cell r="BC170">
            <v>384650</v>
          </cell>
          <cell r="BD170">
            <v>1483650</v>
          </cell>
          <cell r="BE170">
            <v>2092490</v>
          </cell>
          <cell r="BF170">
            <v>418323</v>
          </cell>
          <cell r="BG170">
            <v>3322667</v>
          </cell>
          <cell r="BH170">
            <v>1500000</v>
          </cell>
          <cell r="BI170">
            <v>0</v>
          </cell>
          <cell r="BJ170">
            <v>0</v>
          </cell>
          <cell r="BK170">
            <v>0</v>
          </cell>
          <cell r="BL170">
            <v>1783617</v>
          </cell>
          <cell r="BM170" t="b">
            <v>1</v>
          </cell>
          <cell r="BN170">
            <v>39050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E170">
            <v>0</v>
          </cell>
          <cell r="CF170">
            <v>0</v>
          </cell>
          <cell r="CG170" t="str">
            <v>IANUARIE</v>
          </cell>
          <cell r="CH170" t="str">
            <v>IA</v>
          </cell>
          <cell r="CI170">
            <v>0</v>
          </cell>
          <cell r="CJ170" t="b">
            <v>0</v>
          </cell>
          <cell r="CK170">
            <v>0</v>
          </cell>
          <cell r="CL170">
            <v>0</v>
          </cell>
          <cell r="CM170">
            <v>0</v>
          </cell>
          <cell r="CN170">
            <v>11</v>
          </cell>
          <cell r="CO170" t="str">
            <v>N</v>
          </cell>
          <cell r="CP170" t="str">
            <v>N</v>
          </cell>
          <cell r="CQ170" t="b">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t="b">
            <v>0</v>
          </cell>
          <cell r="DN170" t="b">
            <v>0</v>
          </cell>
          <cell r="DO170" t="b">
            <v>0</v>
          </cell>
          <cell r="DP170" t="b">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t="b">
            <v>0</v>
          </cell>
          <cell r="ES170">
            <v>0</v>
          </cell>
          <cell r="ET170">
            <v>0</v>
          </cell>
          <cell r="EU170">
            <v>0</v>
          </cell>
          <cell r="EV170">
            <v>36416</v>
          </cell>
          <cell r="EW170" t="b">
            <v>0</v>
          </cell>
        </row>
        <row r="171">
          <cell r="A171">
            <v>241</v>
          </cell>
          <cell r="B171" t="str">
            <v>1590405020019</v>
          </cell>
          <cell r="C171" t="str">
            <v>vechi</v>
          </cell>
          <cell r="D171" t="str">
            <v>BACOS FLORENTIN-MARCEL</v>
          </cell>
          <cell r="E171" t="str">
            <v>BACOS</v>
          </cell>
          <cell r="F171" t="str">
            <v>FLORENTIN-MARCEL-MIRCEA</v>
          </cell>
          <cell r="G171" t="str">
            <v>inspector</v>
          </cell>
          <cell r="H171">
            <v>0</v>
          </cell>
          <cell r="I171">
            <v>2447933</v>
          </cell>
          <cell r="J171">
            <v>2447933</v>
          </cell>
          <cell r="K171">
            <v>2447933</v>
          </cell>
          <cell r="L171">
            <v>0</v>
          </cell>
          <cell r="M171">
            <v>0</v>
          </cell>
          <cell r="N171">
            <v>0</v>
          </cell>
          <cell r="O171">
            <v>0</v>
          </cell>
          <cell r="P171">
            <v>0</v>
          </cell>
          <cell r="Q171">
            <v>168</v>
          </cell>
          <cell r="R171">
            <v>168</v>
          </cell>
          <cell r="S171">
            <v>0</v>
          </cell>
          <cell r="T171">
            <v>0</v>
          </cell>
          <cell r="U171">
            <v>0</v>
          </cell>
          <cell r="V171">
            <v>0</v>
          </cell>
          <cell r="W171">
            <v>0</v>
          </cell>
          <cell r="X171">
            <v>0</v>
          </cell>
          <cell r="Y171">
            <v>0</v>
          </cell>
          <cell r="Z171">
            <v>20</v>
          </cell>
          <cell r="AA171">
            <v>489587</v>
          </cell>
          <cell r="AB171">
            <v>489587</v>
          </cell>
          <cell r="AC171">
            <v>0</v>
          </cell>
          <cell r="AD171">
            <v>0</v>
          </cell>
          <cell r="AE171">
            <v>0</v>
          </cell>
          <cell r="AF171">
            <v>15</v>
          </cell>
          <cell r="AG171">
            <v>367190</v>
          </cell>
          <cell r="AH171">
            <v>367190</v>
          </cell>
          <cell r="AI171">
            <v>0</v>
          </cell>
          <cell r="AJ171">
            <v>0</v>
          </cell>
          <cell r="AK171">
            <v>0</v>
          </cell>
          <cell r="AL171">
            <v>0</v>
          </cell>
          <cell r="AM171">
            <v>0</v>
          </cell>
          <cell r="AN171">
            <v>0</v>
          </cell>
          <cell r="AO171">
            <v>0</v>
          </cell>
          <cell r="AP171">
            <v>0</v>
          </cell>
          <cell r="AQ171">
            <v>0</v>
          </cell>
          <cell r="AR171">
            <v>0</v>
          </cell>
          <cell r="AS171">
            <v>0</v>
          </cell>
          <cell r="AT171">
            <v>165236</v>
          </cell>
          <cell r="AU171">
            <v>24479</v>
          </cell>
          <cell r="AV171">
            <v>3304710</v>
          </cell>
          <cell r="AW171">
            <v>231330</v>
          </cell>
          <cell r="AX171">
            <v>0</v>
          </cell>
          <cell r="AY171">
            <v>164850</v>
          </cell>
          <cell r="AZ171">
            <v>2718815</v>
          </cell>
          <cell r="BA171">
            <v>1099000</v>
          </cell>
          <cell r="BB171">
            <v>1</v>
          </cell>
          <cell r="BC171">
            <v>0</v>
          </cell>
          <cell r="BD171">
            <v>1099000</v>
          </cell>
          <cell r="BE171">
            <v>1619815</v>
          </cell>
          <cell r="BF171">
            <v>309607</v>
          </cell>
          <cell r="BG171">
            <v>2574058</v>
          </cell>
          <cell r="BH171">
            <v>1200000</v>
          </cell>
          <cell r="BI171">
            <v>0</v>
          </cell>
          <cell r="BJ171">
            <v>0</v>
          </cell>
          <cell r="BK171">
            <v>0</v>
          </cell>
          <cell r="BL171">
            <v>1349579</v>
          </cell>
          <cell r="BM171" t="b">
            <v>1</v>
          </cell>
          <cell r="BN171">
            <v>24479</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E171">
            <v>0</v>
          </cell>
          <cell r="CF171">
            <v>0</v>
          </cell>
          <cell r="CG171" t="str">
            <v>IANUARIE</v>
          </cell>
          <cell r="CH171" t="str">
            <v>IA</v>
          </cell>
          <cell r="CI171">
            <v>0</v>
          </cell>
          <cell r="CJ171" t="b">
            <v>0</v>
          </cell>
          <cell r="CK171">
            <v>0</v>
          </cell>
          <cell r="CL171">
            <v>0</v>
          </cell>
          <cell r="CM171">
            <v>0</v>
          </cell>
          <cell r="CN171">
            <v>11</v>
          </cell>
          <cell r="CO171" t="str">
            <v>N</v>
          </cell>
          <cell r="CP171" t="str">
            <v>N</v>
          </cell>
          <cell r="CQ171" t="b">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t="b">
            <v>0</v>
          </cell>
          <cell r="DN171" t="b">
            <v>0</v>
          </cell>
          <cell r="DO171" t="b">
            <v>0</v>
          </cell>
          <cell r="DP171" t="b">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t="b">
            <v>0</v>
          </cell>
          <cell r="ES171">
            <v>0</v>
          </cell>
          <cell r="ET171">
            <v>0</v>
          </cell>
          <cell r="EU171">
            <v>0</v>
          </cell>
          <cell r="EV171">
            <v>36420</v>
          </cell>
          <cell r="EW171" t="b">
            <v>0</v>
          </cell>
        </row>
        <row r="172">
          <cell r="A172">
            <v>242</v>
          </cell>
          <cell r="B172" t="str">
            <v>2561104020031</v>
          </cell>
          <cell r="C172" t="str">
            <v>vechi</v>
          </cell>
          <cell r="D172" t="str">
            <v>DETA ANISOARA</v>
          </cell>
          <cell r="E172" t="str">
            <v>DETA</v>
          </cell>
          <cell r="F172" t="str">
            <v>ANISOARA</v>
          </cell>
          <cell r="G172" t="str">
            <v>inspector</v>
          </cell>
          <cell r="H172">
            <v>0</v>
          </cell>
          <cell r="I172">
            <v>2547000</v>
          </cell>
          <cell r="J172">
            <v>2547000</v>
          </cell>
          <cell r="K172">
            <v>2547000</v>
          </cell>
          <cell r="L172">
            <v>0</v>
          </cell>
          <cell r="M172">
            <v>0</v>
          </cell>
          <cell r="N172">
            <v>0</v>
          </cell>
          <cell r="O172">
            <v>0</v>
          </cell>
          <cell r="P172">
            <v>0</v>
          </cell>
          <cell r="Q172">
            <v>168</v>
          </cell>
          <cell r="R172">
            <v>168</v>
          </cell>
          <cell r="S172">
            <v>0</v>
          </cell>
          <cell r="T172">
            <v>0</v>
          </cell>
          <cell r="U172">
            <v>0</v>
          </cell>
          <cell r="V172">
            <v>0</v>
          </cell>
          <cell r="W172">
            <v>0</v>
          </cell>
          <cell r="X172">
            <v>0</v>
          </cell>
          <cell r="Y172">
            <v>0</v>
          </cell>
          <cell r="Z172">
            <v>25</v>
          </cell>
          <cell r="AA172">
            <v>636750</v>
          </cell>
          <cell r="AB172">
            <v>636750</v>
          </cell>
          <cell r="AC172">
            <v>0</v>
          </cell>
          <cell r="AD172">
            <v>0</v>
          </cell>
          <cell r="AE172">
            <v>0</v>
          </cell>
          <cell r="AF172">
            <v>15</v>
          </cell>
          <cell r="AG172">
            <v>382050</v>
          </cell>
          <cell r="AH172">
            <v>382050</v>
          </cell>
          <cell r="AI172">
            <v>0</v>
          </cell>
          <cell r="AJ172">
            <v>0</v>
          </cell>
          <cell r="AK172">
            <v>0</v>
          </cell>
          <cell r="AL172">
            <v>0</v>
          </cell>
          <cell r="AM172">
            <v>0</v>
          </cell>
          <cell r="AN172">
            <v>0</v>
          </cell>
          <cell r="AO172">
            <v>0</v>
          </cell>
          <cell r="AP172">
            <v>0</v>
          </cell>
          <cell r="AQ172">
            <v>0</v>
          </cell>
          <cell r="AR172">
            <v>0</v>
          </cell>
          <cell r="AS172">
            <v>0</v>
          </cell>
          <cell r="AT172">
            <v>178290</v>
          </cell>
          <cell r="AU172">
            <v>25470</v>
          </cell>
          <cell r="AV172">
            <v>3565800</v>
          </cell>
          <cell r="AW172">
            <v>249606</v>
          </cell>
          <cell r="AX172">
            <v>0</v>
          </cell>
          <cell r="AY172">
            <v>164850</v>
          </cell>
          <cell r="AZ172">
            <v>2947584</v>
          </cell>
          <cell r="BA172">
            <v>1099000</v>
          </cell>
          <cell r="BB172">
            <v>1</v>
          </cell>
          <cell r="BC172">
            <v>0</v>
          </cell>
          <cell r="BD172">
            <v>1099000</v>
          </cell>
          <cell r="BE172">
            <v>1848584</v>
          </cell>
          <cell r="BF172">
            <v>362224</v>
          </cell>
          <cell r="BG172">
            <v>2750210</v>
          </cell>
          <cell r="BH172">
            <v>1200000</v>
          </cell>
          <cell r="BI172">
            <v>0</v>
          </cell>
          <cell r="BJ172">
            <v>0</v>
          </cell>
          <cell r="BK172">
            <v>0</v>
          </cell>
          <cell r="BL172">
            <v>1524740</v>
          </cell>
          <cell r="BM172" t="b">
            <v>1</v>
          </cell>
          <cell r="BN172">
            <v>25470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E172">
            <v>0</v>
          </cell>
          <cell r="CF172">
            <v>0</v>
          </cell>
          <cell r="CG172" t="str">
            <v>IANUARIE</v>
          </cell>
          <cell r="CH172" t="str">
            <v>IA</v>
          </cell>
          <cell r="CI172">
            <v>0</v>
          </cell>
          <cell r="CJ172" t="b">
            <v>0</v>
          </cell>
          <cell r="CK172">
            <v>0</v>
          </cell>
          <cell r="CL172">
            <v>0</v>
          </cell>
          <cell r="CM172">
            <v>0</v>
          </cell>
          <cell r="CN172">
            <v>11</v>
          </cell>
          <cell r="CO172" t="str">
            <v>N</v>
          </cell>
          <cell r="CP172" t="str">
            <v>N</v>
          </cell>
          <cell r="CQ172" t="b">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t="b">
            <v>0</v>
          </cell>
          <cell r="DN172" t="b">
            <v>0</v>
          </cell>
          <cell r="DO172" t="b">
            <v>0</v>
          </cell>
          <cell r="DP172" t="b">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t="b">
            <v>0</v>
          </cell>
          <cell r="ES172">
            <v>0</v>
          </cell>
          <cell r="ET172">
            <v>0</v>
          </cell>
          <cell r="EU172">
            <v>0</v>
          </cell>
          <cell r="EV172">
            <v>36531</v>
          </cell>
          <cell r="EW172" t="b">
            <v>0</v>
          </cell>
        </row>
        <row r="173">
          <cell r="A173">
            <v>243</v>
          </cell>
          <cell r="B173" t="str">
            <v>2561208020018</v>
          </cell>
          <cell r="C173" t="str">
            <v>vechi</v>
          </cell>
          <cell r="D173" t="str">
            <v>JIGAN CORNELIA</v>
          </cell>
          <cell r="E173" t="str">
            <v>JIGAN</v>
          </cell>
          <cell r="F173" t="str">
            <v>CORNELIA</v>
          </cell>
          <cell r="G173" t="str">
            <v>inspector</v>
          </cell>
          <cell r="H173">
            <v>0</v>
          </cell>
          <cell r="I173">
            <v>2497467</v>
          </cell>
          <cell r="J173">
            <v>2497467</v>
          </cell>
          <cell r="K173">
            <v>2497467</v>
          </cell>
          <cell r="L173">
            <v>0</v>
          </cell>
          <cell r="M173">
            <v>0</v>
          </cell>
          <cell r="N173">
            <v>0</v>
          </cell>
          <cell r="O173">
            <v>0</v>
          </cell>
          <cell r="P173">
            <v>0</v>
          </cell>
          <cell r="Q173">
            <v>168</v>
          </cell>
          <cell r="R173">
            <v>168</v>
          </cell>
          <cell r="S173">
            <v>0</v>
          </cell>
          <cell r="T173">
            <v>0</v>
          </cell>
          <cell r="U173">
            <v>0</v>
          </cell>
          <cell r="V173">
            <v>0</v>
          </cell>
          <cell r="W173">
            <v>0</v>
          </cell>
          <cell r="X173">
            <v>0</v>
          </cell>
          <cell r="Y173">
            <v>0</v>
          </cell>
          <cell r="Z173">
            <v>20</v>
          </cell>
          <cell r="AA173">
            <v>499493</v>
          </cell>
          <cell r="AB173">
            <v>499493</v>
          </cell>
          <cell r="AC173">
            <v>0</v>
          </cell>
          <cell r="AD173">
            <v>0</v>
          </cell>
          <cell r="AE173">
            <v>0</v>
          </cell>
          <cell r="AF173">
            <v>15</v>
          </cell>
          <cell r="AG173">
            <v>374620</v>
          </cell>
          <cell r="AH173">
            <v>374620</v>
          </cell>
          <cell r="AI173">
            <v>0</v>
          </cell>
          <cell r="AJ173">
            <v>0</v>
          </cell>
          <cell r="AK173">
            <v>0</v>
          </cell>
          <cell r="AL173">
            <v>0</v>
          </cell>
          <cell r="AM173">
            <v>0</v>
          </cell>
          <cell r="AN173">
            <v>0</v>
          </cell>
          <cell r="AO173">
            <v>0</v>
          </cell>
          <cell r="AP173">
            <v>0</v>
          </cell>
          <cell r="AQ173">
            <v>0</v>
          </cell>
          <cell r="AR173">
            <v>0</v>
          </cell>
          <cell r="AS173">
            <v>0</v>
          </cell>
          <cell r="AT173">
            <v>168579</v>
          </cell>
          <cell r="AU173">
            <v>24975</v>
          </cell>
          <cell r="AV173">
            <v>3371580</v>
          </cell>
          <cell r="AW173">
            <v>236011</v>
          </cell>
          <cell r="AX173">
            <v>0</v>
          </cell>
          <cell r="AY173">
            <v>164850</v>
          </cell>
          <cell r="AZ173">
            <v>2777165</v>
          </cell>
          <cell r="BA173">
            <v>1099000</v>
          </cell>
          <cell r="BB173">
            <v>1.7</v>
          </cell>
          <cell r="BC173">
            <v>769300</v>
          </cell>
          <cell r="BD173">
            <v>1868300</v>
          </cell>
          <cell r="BE173">
            <v>908865</v>
          </cell>
          <cell r="BF173">
            <v>163596</v>
          </cell>
          <cell r="BG173">
            <v>2778419</v>
          </cell>
          <cell r="BH173">
            <v>1300000</v>
          </cell>
          <cell r="BI173">
            <v>0</v>
          </cell>
          <cell r="BJ173">
            <v>0</v>
          </cell>
          <cell r="BK173">
            <v>0</v>
          </cell>
          <cell r="BL173">
            <v>1453444</v>
          </cell>
          <cell r="BM173" t="b">
            <v>1</v>
          </cell>
          <cell r="BN173">
            <v>24975</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E173">
            <v>0</v>
          </cell>
          <cell r="CF173">
            <v>0</v>
          </cell>
          <cell r="CG173" t="str">
            <v>IANUARIE</v>
          </cell>
          <cell r="CH173" t="str">
            <v>IA</v>
          </cell>
          <cell r="CI173">
            <v>0</v>
          </cell>
          <cell r="CJ173" t="b">
            <v>0</v>
          </cell>
          <cell r="CK173">
            <v>0</v>
          </cell>
          <cell r="CL173">
            <v>0</v>
          </cell>
          <cell r="CM173">
            <v>0</v>
          </cell>
          <cell r="CN173">
            <v>11</v>
          </cell>
          <cell r="CO173" t="str">
            <v>N</v>
          </cell>
          <cell r="CP173" t="str">
            <v>N</v>
          </cell>
          <cell r="CQ173" t="b">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0</v>
          </cell>
          <cell r="DM173" t="b">
            <v>0</v>
          </cell>
          <cell r="DN173" t="b">
            <v>0</v>
          </cell>
          <cell r="DO173" t="b">
            <v>0</v>
          </cell>
          <cell r="DP173" t="b">
            <v>0</v>
          </cell>
          <cell r="DQ173">
            <v>0</v>
          </cell>
          <cell r="DR173">
            <v>0</v>
          </cell>
          <cell r="DS173">
            <v>0</v>
          </cell>
          <cell r="DT173">
            <v>0</v>
          </cell>
          <cell r="DU173">
            <v>0</v>
          </cell>
          <cell r="DV173">
            <v>0</v>
          </cell>
          <cell r="DW173">
            <v>0</v>
          </cell>
          <cell r="DX173">
            <v>0</v>
          </cell>
          <cell r="DY173">
            <v>0</v>
          </cell>
          <cell r="DZ173">
            <v>0</v>
          </cell>
          <cell r="EA173">
            <v>0</v>
          </cell>
          <cell r="EB173">
            <v>0</v>
          </cell>
          <cell r="EC173">
            <v>0</v>
          </cell>
          <cell r="ED173">
            <v>0</v>
          </cell>
          <cell r="EE173">
            <v>0</v>
          </cell>
          <cell r="EF173">
            <v>0</v>
          </cell>
          <cell r="EG173">
            <v>0</v>
          </cell>
          <cell r="EH173">
            <v>0</v>
          </cell>
          <cell r="EI173">
            <v>0</v>
          </cell>
          <cell r="EJ173">
            <v>0</v>
          </cell>
          <cell r="EK173">
            <v>0</v>
          </cell>
          <cell r="EL173">
            <v>0</v>
          </cell>
          <cell r="EM173">
            <v>0</v>
          </cell>
          <cell r="EN173">
            <v>0</v>
          </cell>
          <cell r="EO173">
            <v>0</v>
          </cell>
          <cell r="EP173">
            <v>0</v>
          </cell>
          <cell r="EQ173">
            <v>0</v>
          </cell>
          <cell r="ER173" t="b">
            <v>0</v>
          </cell>
          <cell r="ES173">
            <v>0</v>
          </cell>
          <cell r="ET173">
            <v>0</v>
          </cell>
          <cell r="EU173">
            <v>0</v>
          </cell>
          <cell r="EV173">
            <v>36418</v>
          </cell>
          <cell r="EW173" t="b">
            <v>0</v>
          </cell>
        </row>
        <row r="174">
          <cell r="A174">
            <v>245</v>
          </cell>
          <cell r="B174" t="str">
            <v>2571012020034</v>
          </cell>
          <cell r="C174" t="str">
            <v>vechi</v>
          </cell>
          <cell r="D174" t="str">
            <v>PERJARIU FANICA</v>
          </cell>
          <cell r="E174" t="str">
            <v>PERJARIU</v>
          </cell>
          <cell r="F174" t="str">
            <v>FANICA</v>
          </cell>
          <cell r="G174" t="str">
            <v>inspector</v>
          </cell>
          <cell r="H174">
            <v>0</v>
          </cell>
          <cell r="I174">
            <v>2497467</v>
          </cell>
          <cell r="J174">
            <v>2497467</v>
          </cell>
          <cell r="K174">
            <v>2497467</v>
          </cell>
          <cell r="L174">
            <v>0</v>
          </cell>
          <cell r="M174">
            <v>0</v>
          </cell>
          <cell r="N174">
            <v>0</v>
          </cell>
          <cell r="O174">
            <v>0</v>
          </cell>
          <cell r="P174">
            <v>0</v>
          </cell>
          <cell r="Q174">
            <v>168</v>
          </cell>
          <cell r="R174">
            <v>168</v>
          </cell>
          <cell r="S174">
            <v>0</v>
          </cell>
          <cell r="T174">
            <v>0</v>
          </cell>
          <cell r="U174">
            <v>67</v>
          </cell>
          <cell r="V174">
            <v>1992027</v>
          </cell>
          <cell r="W174">
            <v>1992027</v>
          </cell>
          <cell r="X174">
            <v>0</v>
          </cell>
          <cell r="Y174">
            <v>0</v>
          </cell>
          <cell r="Z174">
            <v>25</v>
          </cell>
          <cell r="AA174">
            <v>624367</v>
          </cell>
          <cell r="AB174">
            <v>624367</v>
          </cell>
          <cell r="AC174">
            <v>0</v>
          </cell>
          <cell r="AD174">
            <v>0</v>
          </cell>
          <cell r="AE174">
            <v>0</v>
          </cell>
          <cell r="AF174">
            <v>15</v>
          </cell>
          <cell r="AG174">
            <v>374620</v>
          </cell>
          <cell r="AH174">
            <v>374620</v>
          </cell>
          <cell r="AI174">
            <v>0</v>
          </cell>
          <cell r="AJ174">
            <v>0</v>
          </cell>
          <cell r="AK174">
            <v>0</v>
          </cell>
          <cell r="AL174">
            <v>0</v>
          </cell>
          <cell r="AM174">
            <v>0</v>
          </cell>
          <cell r="AN174">
            <v>0</v>
          </cell>
          <cell r="AO174">
            <v>0</v>
          </cell>
          <cell r="AP174">
            <v>0</v>
          </cell>
          <cell r="AQ174">
            <v>0</v>
          </cell>
          <cell r="AR174">
            <v>0</v>
          </cell>
          <cell r="AS174">
            <v>0</v>
          </cell>
          <cell r="AT174">
            <v>174823</v>
          </cell>
          <cell r="AU174">
            <v>24975</v>
          </cell>
          <cell r="AV174">
            <v>5488481</v>
          </cell>
          <cell r="AW174">
            <v>384194</v>
          </cell>
          <cell r="AX174">
            <v>0</v>
          </cell>
          <cell r="AY174">
            <v>164850</v>
          </cell>
          <cell r="AZ174">
            <v>4739639</v>
          </cell>
          <cell r="BA174">
            <v>1099000</v>
          </cell>
          <cell r="BB174">
            <v>1.35</v>
          </cell>
          <cell r="BC174">
            <v>384650</v>
          </cell>
          <cell r="BD174">
            <v>1483650</v>
          </cell>
          <cell r="BE174">
            <v>3255989</v>
          </cell>
          <cell r="BF174">
            <v>694227</v>
          </cell>
          <cell r="BG174">
            <v>4210262</v>
          </cell>
          <cell r="BH174">
            <v>1300000</v>
          </cell>
          <cell r="BI174">
            <v>0</v>
          </cell>
          <cell r="BJ174">
            <v>0</v>
          </cell>
          <cell r="BK174">
            <v>0</v>
          </cell>
          <cell r="BL174">
            <v>2885287</v>
          </cell>
          <cell r="BM174" t="b">
            <v>1</v>
          </cell>
          <cell r="BN174">
            <v>24975</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E174">
            <v>0</v>
          </cell>
          <cell r="CF174">
            <v>0</v>
          </cell>
          <cell r="CG174" t="str">
            <v>IANUARIE</v>
          </cell>
          <cell r="CH174" t="str">
            <v>IA</v>
          </cell>
          <cell r="CI174">
            <v>0</v>
          </cell>
          <cell r="CJ174" t="b">
            <v>0</v>
          </cell>
          <cell r="CK174">
            <v>0</v>
          </cell>
          <cell r="CL174">
            <v>0</v>
          </cell>
          <cell r="CM174">
            <v>0</v>
          </cell>
          <cell r="CN174">
            <v>11</v>
          </cell>
          <cell r="CO174" t="str">
            <v>N</v>
          </cell>
          <cell r="CP174" t="str">
            <v>N</v>
          </cell>
          <cell r="CQ174" t="b">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t="b">
            <v>0</v>
          </cell>
          <cell r="DN174" t="b">
            <v>0</v>
          </cell>
          <cell r="DO174" t="b">
            <v>0</v>
          </cell>
          <cell r="DP174" t="b">
            <v>0</v>
          </cell>
          <cell r="DQ174">
            <v>0</v>
          </cell>
          <cell r="DR174">
            <v>0</v>
          </cell>
          <cell r="DS174">
            <v>0</v>
          </cell>
          <cell r="DT174">
            <v>0</v>
          </cell>
          <cell r="DU174">
            <v>0</v>
          </cell>
          <cell r="DV174">
            <v>0</v>
          </cell>
          <cell r="DW174">
            <v>0</v>
          </cell>
          <cell r="DX174">
            <v>0</v>
          </cell>
          <cell r="DY174">
            <v>0</v>
          </cell>
          <cell r="DZ174">
            <v>0</v>
          </cell>
          <cell r="EA174">
            <v>0</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v>0</v>
          </cell>
          <cell r="EP174">
            <v>0</v>
          </cell>
          <cell r="EQ174">
            <v>0</v>
          </cell>
          <cell r="ER174" t="b">
            <v>0</v>
          </cell>
          <cell r="ES174">
            <v>0</v>
          </cell>
          <cell r="ET174">
            <v>0</v>
          </cell>
          <cell r="EU174">
            <v>0</v>
          </cell>
          <cell r="EV174">
            <v>36423</v>
          </cell>
          <cell r="EW174" t="b">
            <v>0</v>
          </cell>
        </row>
        <row r="175">
          <cell r="A175">
            <v>246</v>
          </cell>
          <cell r="B175" t="str">
            <v>1600209020041</v>
          </cell>
          <cell r="C175" t="str">
            <v>vechi</v>
          </cell>
          <cell r="D175" t="str">
            <v>POPA PAVEL</v>
          </cell>
          <cell r="E175" t="str">
            <v>POPA</v>
          </cell>
          <cell r="F175" t="str">
            <v>PAVEL</v>
          </cell>
          <cell r="G175" t="str">
            <v>inspector</v>
          </cell>
          <cell r="H175">
            <v>0</v>
          </cell>
          <cell r="I175">
            <v>2547000</v>
          </cell>
          <cell r="J175">
            <v>2547000</v>
          </cell>
          <cell r="K175">
            <v>2547000</v>
          </cell>
          <cell r="L175">
            <v>0</v>
          </cell>
          <cell r="M175">
            <v>0</v>
          </cell>
          <cell r="N175">
            <v>0</v>
          </cell>
          <cell r="O175">
            <v>0</v>
          </cell>
          <cell r="P175">
            <v>0</v>
          </cell>
          <cell r="Q175">
            <v>168</v>
          </cell>
          <cell r="R175">
            <v>168</v>
          </cell>
          <cell r="S175">
            <v>0</v>
          </cell>
          <cell r="T175">
            <v>0</v>
          </cell>
          <cell r="U175">
            <v>0</v>
          </cell>
          <cell r="V175">
            <v>0</v>
          </cell>
          <cell r="W175">
            <v>0</v>
          </cell>
          <cell r="X175">
            <v>0</v>
          </cell>
          <cell r="Y175">
            <v>0</v>
          </cell>
          <cell r="Z175">
            <v>25</v>
          </cell>
          <cell r="AA175">
            <v>636750</v>
          </cell>
          <cell r="AB175">
            <v>636750</v>
          </cell>
          <cell r="AC175">
            <v>0</v>
          </cell>
          <cell r="AD175">
            <v>0</v>
          </cell>
          <cell r="AE175">
            <v>0</v>
          </cell>
          <cell r="AF175">
            <v>15</v>
          </cell>
          <cell r="AG175">
            <v>382050</v>
          </cell>
          <cell r="AH175">
            <v>382050</v>
          </cell>
          <cell r="AI175">
            <v>0</v>
          </cell>
          <cell r="AJ175">
            <v>0</v>
          </cell>
          <cell r="AK175">
            <v>0</v>
          </cell>
          <cell r="AL175">
            <v>0</v>
          </cell>
          <cell r="AM175">
            <v>0</v>
          </cell>
          <cell r="AN175">
            <v>0</v>
          </cell>
          <cell r="AO175">
            <v>0</v>
          </cell>
          <cell r="AP175">
            <v>0</v>
          </cell>
          <cell r="AQ175">
            <v>0</v>
          </cell>
          <cell r="AR175">
            <v>0</v>
          </cell>
          <cell r="AS175">
            <v>0</v>
          </cell>
          <cell r="AT175">
            <v>178290</v>
          </cell>
          <cell r="AU175">
            <v>25470</v>
          </cell>
          <cell r="AV175">
            <v>3565800</v>
          </cell>
          <cell r="AW175">
            <v>249606</v>
          </cell>
          <cell r="AX175">
            <v>0</v>
          </cell>
          <cell r="AY175">
            <v>164850</v>
          </cell>
          <cell r="AZ175">
            <v>2947584</v>
          </cell>
          <cell r="BA175">
            <v>1099000</v>
          </cell>
          <cell r="BB175">
            <v>1</v>
          </cell>
          <cell r="BC175">
            <v>0</v>
          </cell>
          <cell r="BD175">
            <v>1099000</v>
          </cell>
          <cell r="BE175">
            <v>1848584</v>
          </cell>
          <cell r="BF175">
            <v>362224</v>
          </cell>
          <cell r="BG175">
            <v>2750210</v>
          </cell>
          <cell r="BH175">
            <v>900000</v>
          </cell>
          <cell r="BI175">
            <v>0</v>
          </cell>
          <cell r="BJ175">
            <v>687553</v>
          </cell>
          <cell r="BK175">
            <v>0</v>
          </cell>
          <cell r="BL175">
            <v>1137187</v>
          </cell>
          <cell r="BM175" t="b">
            <v>1</v>
          </cell>
          <cell r="BN175">
            <v>25470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E175">
            <v>0</v>
          </cell>
          <cell r="CF175">
            <v>0</v>
          </cell>
          <cell r="CG175" t="str">
            <v>IANUARIE</v>
          </cell>
          <cell r="CH175" t="str">
            <v>IA</v>
          </cell>
          <cell r="CI175">
            <v>0</v>
          </cell>
          <cell r="CJ175" t="b">
            <v>0</v>
          </cell>
          <cell r="CK175">
            <v>0</v>
          </cell>
          <cell r="CL175">
            <v>0</v>
          </cell>
          <cell r="CM175">
            <v>0</v>
          </cell>
          <cell r="CN175">
            <v>11</v>
          </cell>
          <cell r="CO175" t="str">
            <v>N</v>
          </cell>
          <cell r="CP175" t="str">
            <v>N</v>
          </cell>
          <cell r="CQ175" t="b">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t="b">
            <v>0</v>
          </cell>
          <cell r="DN175" t="b">
            <v>0</v>
          </cell>
          <cell r="DO175" t="b">
            <v>0</v>
          </cell>
          <cell r="DP175" t="b">
            <v>0</v>
          </cell>
          <cell r="DQ175">
            <v>0</v>
          </cell>
          <cell r="DR175">
            <v>0</v>
          </cell>
          <cell r="DS175">
            <v>0</v>
          </cell>
          <cell r="DT175">
            <v>0</v>
          </cell>
          <cell r="DU175">
            <v>0</v>
          </cell>
          <cell r="DV175">
            <v>0</v>
          </cell>
          <cell r="DW175">
            <v>0</v>
          </cell>
          <cell r="DX175">
            <v>0</v>
          </cell>
          <cell r="DY175">
            <v>0</v>
          </cell>
          <cell r="DZ175">
            <v>0</v>
          </cell>
          <cell r="EA175">
            <v>0</v>
          </cell>
          <cell r="EB175">
            <v>0</v>
          </cell>
          <cell r="EC175">
            <v>0</v>
          </cell>
          <cell r="ED175">
            <v>0</v>
          </cell>
          <cell r="EE175">
            <v>0</v>
          </cell>
          <cell r="EF175">
            <v>0</v>
          </cell>
          <cell r="EG175">
            <v>0</v>
          </cell>
          <cell r="EH175">
            <v>0</v>
          </cell>
          <cell r="EI175">
            <v>0</v>
          </cell>
          <cell r="EJ175">
            <v>0</v>
          </cell>
          <cell r="EK175">
            <v>0</v>
          </cell>
          <cell r="EL175">
            <v>0</v>
          </cell>
          <cell r="EM175">
            <v>0</v>
          </cell>
          <cell r="EN175">
            <v>0</v>
          </cell>
          <cell r="EO175">
            <v>0</v>
          </cell>
          <cell r="EP175">
            <v>0</v>
          </cell>
          <cell r="EQ175">
            <v>0</v>
          </cell>
          <cell r="ER175" t="b">
            <v>0</v>
          </cell>
          <cell r="ES175">
            <v>0</v>
          </cell>
          <cell r="ET175">
            <v>0</v>
          </cell>
          <cell r="EU175">
            <v>0</v>
          </cell>
          <cell r="EV175">
            <v>36413</v>
          </cell>
          <cell r="EW175" t="b">
            <v>0</v>
          </cell>
        </row>
        <row r="176">
          <cell r="A176">
            <v>247</v>
          </cell>
          <cell r="B176" t="str">
            <v>1780705020057</v>
          </cell>
          <cell r="C176" t="str">
            <v>vechi</v>
          </cell>
          <cell r="D176" t="str">
            <v>SEMEREAN MARIUS-GABRIEL</v>
          </cell>
          <cell r="E176" t="str">
            <v>SEMEREAN</v>
          </cell>
          <cell r="F176" t="str">
            <v>MARIUS-GABRIEL</v>
          </cell>
          <cell r="G176" t="str">
            <v>inspector</v>
          </cell>
          <cell r="H176">
            <v>0</v>
          </cell>
          <cell r="I176">
            <v>2348867</v>
          </cell>
          <cell r="J176">
            <v>2348867</v>
          </cell>
          <cell r="K176">
            <v>2348867</v>
          </cell>
          <cell r="L176">
            <v>0</v>
          </cell>
          <cell r="M176">
            <v>0</v>
          </cell>
          <cell r="N176">
            <v>0</v>
          </cell>
          <cell r="O176">
            <v>0</v>
          </cell>
          <cell r="P176">
            <v>0</v>
          </cell>
          <cell r="Q176">
            <v>168</v>
          </cell>
          <cell r="R176">
            <v>168</v>
          </cell>
          <cell r="S176">
            <v>0</v>
          </cell>
          <cell r="T176">
            <v>0</v>
          </cell>
          <cell r="U176">
            <v>0</v>
          </cell>
          <cell r="V176">
            <v>0</v>
          </cell>
          <cell r="W176">
            <v>0</v>
          </cell>
          <cell r="X176">
            <v>0</v>
          </cell>
          <cell r="Y176">
            <v>0</v>
          </cell>
          <cell r="Z176">
            <v>5</v>
          </cell>
          <cell r="AA176">
            <v>117443</v>
          </cell>
          <cell r="AB176">
            <v>117443</v>
          </cell>
          <cell r="AC176">
            <v>0</v>
          </cell>
          <cell r="AD176">
            <v>0</v>
          </cell>
          <cell r="AE176">
            <v>0</v>
          </cell>
          <cell r="AF176">
            <v>15</v>
          </cell>
          <cell r="AG176">
            <v>352330</v>
          </cell>
          <cell r="AH176">
            <v>352330</v>
          </cell>
          <cell r="AI176">
            <v>0</v>
          </cell>
          <cell r="AJ176">
            <v>0</v>
          </cell>
          <cell r="AK176">
            <v>0</v>
          </cell>
          <cell r="AL176">
            <v>0</v>
          </cell>
          <cell r="AM176">
            <v>0</v>
          </cell>
          <cell r="AN176">
            <v>0</v>
          </cell>
          <cell r="AO176">
            <v>0</v>
          </cell>
          <cell r="AP176">
            <v>0</v>
          </cell>
          <cell r="AQ176">
            <v>0</v>
          </cell>
          <cell r="AR176">
            <v>0</v>
          </cell>
          <cell r="AS176">
            <v>0</v>
          </cell>
          <cell r="AT176">
            <v>140932</v>
          </cell>
          <cell r="AU176">
            <v>23489</v>
          </cell>
          <cell r="AV176">
            <v>2818640</v>
          </cell>
          <cell r="AW176">
            <v>197305</v>
          </cell>
          <cell r="AX176">
            <v>0</v>
          </cell>
          <cell r="AY176">
            <v>164850</v>
          </cell>
          <cell r="AZ176">
            <v>2292064</v>
          </cell>
          <cell r="BA176">
            <v>1099000</v>
          </cell>
          <cell r="BB176">
            <v>1</v>
          </cell>
          <cell r="BC176">
            <v>0</v>
          </cell>
          <cell r="BD176">
            <v>1099000</v>
          </cell>
          <cell r="BE176">
            <v>1193064</v>
          </cell>
          <cell r="BF176">
            <v>214752</v>
          </cell>
          <cell r="BG176">
            <v>2242162</v>
          </cell>
          <cell r="BH176">
            <v>900000</v>
          </cell>
          <cell r="BI176">
            <v>0</v>
          </cell>
          <cell r="BJ176">
            <v>300000</v>
          </cell>
          <cell r="BK176">
            <v>0</v>
          </cell>
          <cell r="BL176">
            <v>1018673</v>
          </cell>
          <cell r="BM176" t="b">
            <v>1</v>
          </cell>
          <cell r="BN176">
            <v>23489</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E176">
            <v>0</v>
          </cell>
          <cell r="CF176">
            <v>0</v>
          </cell>
          <cell r="CG176" t="str">
            <v>IANUARIE</v>
          </cell>
          <cell r="CH176" t="str">
            <v>IA</v>
          </cell>
          <cell r="CI176">
            <v>0</v>
          </cell>
          <cell r="CJ176" t="b">
            <v>0</v>
          </cell>
          <cell r="CK176">
            <v>0</v>
          </cell>
          <cell r="CL176">
            <v>0</v>
          </cell>
          <cell r="CM176">
            <v>0</v>
          </cell>
          <cell r="CN176">
            <v>11</v>
          </cell>
          <cell r="CO176" t="str">
            <v>N</v>
          </cell>
          <cell r="CP176" t="str">
            <v>N</v>
          </cell>
          <cell r="CQ176" t="b">
            <v>0</v>
          </cell>
          <cell r="CR176">
            <v>0</v>
          </cell>
          <cell r="CS176">
            <v>0</v>
          </cell>
          <cell r="CT176">
            <v>0</v>
          </cell>
          <cell r="CU176">
            <v>0</v>
          </cell>
          <cell r="CV176">
            <v>0</v>
          </cell>
          <cell r="CW176">
            <v>0</v>
          </cell>
          <cell r="CX176">
            <v>0</v>
          </cell>
          <cell r="CY176">
            <v>0</v>
          </cell>
          <cell r="CZ176">
            <v>0</v>
          </cell>
          <cell r="DA176">
            <v>0</v>
          </cell>
          <cell r="DB176">
            <v>0</v>
          </cell>
          <cell r="DC176">
            <v>0</v>
          </cell>
          <cell r="DD176">
            <v>0</v>
          </cell>
          <cell r="DE176">
            <v>0</v>
          </cell>
          <cell r="DF176">
            <v>0</v>
          </cell>
          <cell r="DG176">
            <v>0</v>
          </cell>
          <cell r="DH176">
            <v>0</v>
          </cell>
          <cell r="DI176">
            <v>0</v>
          </cell>
          <cell r="DJ176">
            <v>0</v>
          </cell>
          <cell r="DK176">
            <v>0</v>
          </cell>
          <cell r="DL176">
            <v>0</v>
          </cell>
          <cell r="DM176" t="b">
            <v>0</v>
          </cell>
          <cell r="DN176" t="b">
            <v>0</v>
          </cell>
          <cell r="DO176" t="b">
            <v>0</v>
          </cell>
          <cell r="DP176" t="b">
            <v>0</v>
          </cell>
          <cell r="DQ176">
            <v>0</v>
          </cell>
          <cell r="DR176">
            <v>0</v>
          </cell>
          <cell r="DS176">
            <v>0</v>
          </cell>
          <cell r="DT176">
            <v>0</v>
          </cell>
          <cell r="DU176">
            <v>0</v>
          </cell>
          <cell r="DV176">
            <v>0</v>
          </cell>
          <cell r="DW176">
            <v>0</v>
          </cell>
          <cell r="DX176">
            <v>0</v>
          </cell>
          <cell r="DY176">
            <v>0</v>
          </cell>
          <cell r="DZ176">
            <v>0</v>
          </cell>
          <cell r="EA176">
            <v>0</v>
          </cell>
          <cell r="EB176">
            <v>0</v>
          </cell>
          <cell r="EC176">
            <v>0</v>
          </cell>
          <cell r="ED176">
            <v>0</v>
          </cell>
          <cell r="EE176">
            <v>0</v>
          </cell>
          <cell r="EF176">
            <v>0</v>
          </cell>
          <cell r="EG176">
            <v>0</v>
          </cell>
          <cell r="EH176">
            <v>0</v>
          </cell>
          <cell r="EI176">
            <v>0</v>
          </cell>
          <cell r="EJ176">
            <v>0</v>
          </cell>
          <cell r="EK176">
            <v>0</v>
          </cell>
          <cell r="EL176">
            <v>0</v>
          </cell>
          <cell r="EM176">
            <v>0</v>
          </cell>
          <cell r="EN176">
            <v>0</v>
          </cell>
          <cell r="EO176">
            <v>0</v>
          </cell>
          <cell r="EP176">
            <v>0</v>
          </cell>
          <cell r="EQ176">
            <v>0</v>
          </cell>
          <cell r="ER176" t="b">
            <v>0</v>
          </cell>
          <cell r="ES176">
            <v>0</v>
          </cell>
          <cell r="ET176">
            <v>0</v>
          </cell>
          <cell r="EU176">
            <v>0</v>
          </cell>
          <cell r="EV176">
            <v>36530</v>
          </cell>
          <cell r="EW176" t="b">
            <v>0</v>
          </cell>
        </row>
        <row r="177">
          <cell r="A177">
            <v>248</v>
          </cell>
          <cell r="B177" t="str">
            <v>2601014020063</v>
          </cell>
          <cell r="C177" t="str">
            <v>vechi</v>
          </cell>
          <cell r="D177" t="str">
            <v>SUCIU FLORICA</v>
          </cell>
          <cell r="E177" t="str">
            <v>SUCIU</v>
          </cell>
          <cell r="F177" t="str">
            <v>FLORICA</v>
          </cell>
          <cell r="G177" t="str">
            <v>inspector</v>
          </cell>
          <cell r="H177">
            <v>0</v>
          </cell>
          <cell r="I177">
            <v>2200267</v>
          </cell>
          <cell r="J177">
            <v>2200267</v>
          </cell>
          <cell r="K177">
            <v>2200267</v>
          </cell>
          <cell r="L177">
            <v>0</v>
          </cell>
          <cell r="M177">
            <v>0</v>
          </cell>
          <cell r="N177">
            <v>0</v>
          </cell>
          <cell r="O177">
            <v>0</v>
          </cell>
          <cell r="P177">
            <v>0</v>
          </cell>
          <cell r="Q177">
            <v>168</v>
          </cell>
          <cell r="R177">
            <v>168</v>
          </cell>
          <cell r="S177">
            <v>0</v>
          </cell>
          <cell r="T177">
            <v>0</v>
          </cell>
          <cell r="U177">
            <v>6</v>
          </cell>
          <cell r="V177">
            <v>157162</v>
          </cell>
          <cell r="W177">
            <v>157162</v>
          </cell>
          <cell r="X177">
            <v>0</v>
          </cell>
          <cell r="Y177">
            <v>0</v>
          </cell>
          <cell r="Z177">
            <v>20</v>
          </cell>
          <cell r="AA177">
            <v>440053</v>
          </cell>
          <cell r="AB177">
            <v>440053</v>
          </cell>
          <cell r="AC177">
            <v>0</v>
          </cell>
          <cell r="AD177">
            <v>0</v>
          </cell>
          <cell r="AE177">
            <v>0</v>
          </cell>
          <cell r="AF177">
            <v>15</v>
          </cell>
          <cell r="AG177">
            <v>330040</v>
          </cell>
          <cell r="AH177">
            <v>330040</v>
          </cell>
          <cell r="AI177">
            <v>0</v>
          </cell>
          <cell r="AJ177">
            <v>0</v>
          </cell>
          <cell r="AK177">
            <v>0</v>
          </cell>
          <cell r="AL177">
            <v>0</v>
          </cell>
          <cell r="AM177">
            <v>0</v>
          </cell>
          <cell r="AN177">
            <v>0</v>
          </cell>
          <cell r="AO177">
            <v>0</v>
          </cell>
          <cell r="AP177">
            <v>0</v>
          </cell>
          <cell r="AQ177">
            <v>0</v>
          </cell>
          <cell r="AR177">
            <v>0</v>
          </cell>
          <cell r="AS177">
            <v>0</v>
          </cell>
          <cell r="AT177">
            <v>148518</v>
          </cell>
          <cell r="AU177">
            <v>22003</v>
          </cell>
          <cell r="AV177">
            <v>3127522</v>
          </cell>
          <cell r="AW177">
            <v>218927</v>
          </cell>
          <cell r="AX177">
            <v>0</v>
          </cell>
          <cell r="AY177">
            <v>164850</v>
          </cell>
          <cell r="AZ177">
            <v>2573224</v>
          </cell>
          <cell r="BA177">
            <v>1099000</v>
          </cell>
          <cell r="BB177">
            <v>1</v>
          </cell>
          <cell r="BC177">
            <v>0</v>
          </cell>
          <cell r="BD177">
            <v>1099000</v>
          </cell>
          <cell r="BE177">
            <v>1474224</v>
          </cell>
          <cell r="BF177">
            <v>276122</v>
          </cell>
          <cell r="BG177">
            <v>2461952</v>
          </cell>
          <cell r="BH177">
            <v>1000000</v>
          </cell>
          <cell r="BI177">
            <v>0</v>
          </cell>
          <cell r="BJ177">
            <v>100000</v>
          </cell>
          <cell r="BK177">
            <v>0</v>
          </cell>
          <cell r="BL177">
            <v>1339949</v>
          </cell>
          <cell r="BM177" t="b">
            <v>1</v>
          </cell>
          <cell r="BN177">
            <v>22003</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E177">
            <v>0</v>
          </cell>
          <cell r="CF177">
            <v>0</v>
          </cell>
          <cell r="CG177" t="str">
            <v>IANUARIE</v>
          </cell>
          <cell r="CH177" t="str">
            <v>IA</v>
          </cell>
          <cell r="CI177">
            <v>0</v>
          </cell>
          <cell r="CJ177" t="b">
            <v>0</v>
          </cell>
          <cell r="CK177">
            <v>0</v>
          </cell>
          <cell r="CL177">
            <v>0</v>
          </cell>
          <cell r="CM177">
            <v>0</v>
          </cell>
          <cell r="CN177">
            <v>11</v>
          </cell>
          <cell r="CO177" t="str">
            <v>N</v>
          </cell>
          <cell r="CP177" t="str">
            <v>N</v>
          </cell>
          <cell r="CQ177" t="b">
            <v>0</v>
          </cell>
          <cell r="CR177">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cell r="DJ177">
            <v>0</v>
          </cell>
          <cell r="DK177">
            <v>0</v>
          </cell>
          <cell r="DL177">
            <v>0</v>
          </cell>
          <cell r="DM177" t="b">
            <v>0</v>
          </cell>
          <cell r="DN177" t="b">
            <v>0</v>
          </cell>
          <cell r="DO177" t="b">
            <v>0</v>
          </cell>
          <cell r="DP177" t="b">
            <v>0</v>
          </cell>
          <cell r="DQ177">
            <v>0</v>
          </cell>
          <cell r="DR177">
            <v>0</v>
          </cell>
          <cell r="DS177">
            <v>0</v>
          </cell>
          <cell r="DT177">
            <v>0</v>
          </cell>
          <cell r="DU177">
            <v>0</v>
          </cell>
          <cell r="DV177">
            <v>0</v>
          </cell>
          <cell r="DW177">
            <v>0</v>
          </cell>
          <cell r="DX177">
            <v>0</v>
          </cell>
          <cell r="DY177">
            <v>0</v>
          </cell>
          <cell r="DZ177">
            <v>0</v>
          </cell>
          <cell r="EA177">
            <v>0</v>
          </cell>
          <cell r="EB177">
            <v>0</v>
          </cell>
          <cell r="EC177">
            <v>0</v>
          </cell>
          <cell r="ED177">
            <v>0</v>
          </cell>
          <cell r="EE177">
            <v>0</v>
          </cell>
          <cell r="EF177">
            <v>0</v>
          </cell>
          <cell r="EG177">
            <v>0</v>
          </cell>
          <cell r="EH177">
            <v>0</v>
          </cell>
          <cell r="EI177">
            <v>0</v>
          </cell>
          <cell r="EJ177">
            <v>0</v>
          </cell>
          <cell r="EK177">
            <v>0</v>
          </cell>
          <cell r="EL177">
            <v>0</v>
          </cell>
          <cell r="EM177">
            <v>0</v>
          </cell>
          <cell r="EN177">
            <v>0</v>
          </cell>
          <cell r="EO177">
            <v>0</v>
          </cell>
          <cell r="EP177">
            <v>0</v>
          </cell>
          <cell r="EQ177">
            <v>0</v>
          </cell>
          <cell r="ER177" t="b">
            <v>0</v>
          </cell>
          <cell r="ES177">
            <v>0</v>
          </cell>
          <cell r="ET177">
            <v>0</v>
          </cell>
          <cell r="EU177">
            <v>0</v>
          </cell>
          <cell r="EV177">
            <v>36552</v>
          </cell>
          <cell r="EW177" t="b">
            <v>0</v>
          </cell>
        </row>
        <row r="178">
          <cell r="A178">
            <v>249</v>
          </cell>
          <cell r="B178" t="str">
            <v>2560415020054</v>
          </cell>
          <cell r="C178" t="str">
            <v>vechi</v>
          </cell>
          <cell r="D178" t="str">
            <v>MATEUT AURICA</v>
          </cell>
          <cell r="E178" t="str">
            <v>MATEUT</v>
          </cell>
          <cell r="F178" t="str">
            <v>AURICA</v>
          </cell>
          <cell r="G178" t="str">
            <v>referent</v>
          </cell>
          <cell r="H178">
            <v>0</v>
          </cell>
          <cell r="I178">
            <v>2547000</v>
          </cell>
          <cell r="J178">
            <v>2547000</v>
          </cell>
          <cell r="K178">
            <v>2547000</v>
          </cell>
          <cell r="L178">
            <v>0</v>
          </cell>
          <cell r="M178">
            <v>0</v>
          </cell>
          <cell r="N178">
            <v>0</v>
          </cell>
          <cell r="O178">
            <v>0</v>
          </cell>
          <cell r="P178">
            <v>0</v>
          </cell>
          <cell r="Q178">
            <v>168</v>
          </cell>
          <cell r="R178">
            <v>168</v>
          </cell>
          <cell r="S178">
            <v>0</v>
          </cell>
          <cell r="T178">
            <v>0</v>
          </cell>
          <cell r="U178">
            <v>0</v>
          </cell>
          <cell r="V178">
            <v>0</v>
          </cell>
          <cell r="W178">
            <v>0</v>
          </cell>
          <cell r="X178">
            <v>0</v>
          </cell>
          <cell r="Y178">
            <v>0</v>
          </cell>
          <cell r="Z178">
            <v>20</v>
          </cell>
          <cell r="AA178">
            <v>509400</v>
          </cell>
          <cell r="AB178">
            <v>509400</v>
          </cell>
          <cell r="AC178">
            <v>0</v>
          </cell>
          <cell r="AD178">
            <v>0</v>
          </cell>
          <cell r="AE178">
            <v>0</v>
          </cell>
          <cell r="AF178">
            <v>15</v>
          </cell>
          <cell r="AG178">
            <v>382050</v>
          </cell>
          <cell r="AH178">
            <v>382050</v>
          </cell>
          <cell r="AI178">
            <v>0</v>
          </cell>
          <cell r="AJ178">
            <v>0</v>
          </cell>
          <cell r="AK178">
            <v>0</v>
          </cell>
          <cell r="AL178">
            <v>0</v>
          </cell>
          <cell r="AM178">
            <v>0</v>
          </cell>
          <cell r="AN178">
            <v>0</v>
          </cell>
          <cell r="AO178">
            <v>0</v>
          </cell>
          <cell r="AP178">
            <v>0</v>
          </cell>
          <cell r="AQ178">
            <v>0</v>
          </cell>
          <cell r="AR178">
            <v>0</v>
          </cell>
          <cell r="AS178">
            <v>0</v>
          </cell>
          <cell r="AT178">
            <v>171922</v>
          </cell>
          <cell r="AU178">
            <v>25470</v>
          </cell>
          <cell r="AV178">
            <v>3438450</v>
          </cell>
          <cell r="AW178">
            <v>240692</v>
          </cell>
          <cell r="AX178">
            <v>0</v>
          </cell>
          <cell r="AY178">
            <v>164850</v>
          </cell>
          <cell r="AZ178">
            <v>2835516</v>
          </cell>
          <cell r="BA178">
            <v>1099000</v>
          </cell>
          <cell r="BB178">
            <v>1.2</v>
          </cell>
          <cell r="BC178">
            <v>219800</v>
          </cell>
          <cell r="BD178">
            <v>1318800</v>
          </cell>
          <cell r="BE178">
            <v>1516716</v>
          </cell>
          <cell r="BF178">
            <v>285895</v>
          </cell>
          <cell r="BG178">
            <v>2714471</v>
          </cell>
          <cell r="BH178">
            <v>1200000</v>
          </cell>
          <cell r="BI178">
            <v>0</v>
          </cell>
          <cell r="BJ178">
            <v>0</v>
          </cell>
          <cell r="BK178">
            <v>0</v>
          </cell>
          <cell r="BL178">
            <v>1489001</v>
          </cell>
          <cell r="BM178" t="b">
            <v>1</v>
          </cell>
          <cell r="BN178">
            <v>25470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E178">
            <v>0</v>
          </cell>
          <cell r="CF178">
            <v>0</v>
          </cell>
          <cell r="CG178" t="str">
            <v>IANUARIE</v>
          </cell>
          <cell r="CH178" t="str">
            <v>IA</v>
          </cell>
          <cell r="CI178">
            <v>0</v>
          </cell>
          <cell r="CJ178" t="b">
            <v>0</v>
          </cell>
          <cell r="CK178">
            <v>0</v>
          </cell>
          <cell r="CL178">
            <v>0</v>
          </cell>
          <cell r="CM178">
            <v>0</v>
          </cell>
          <cell r="CN178">
            <v>11</v>
          </cell>
          <cell r="CO178" t="str">
            <v>N</v>
          </cell>
          <cell r="CP178" t="str">
            <v>N</v>
          </cell>
          <cell r="CQ178" t="b">
            <v>0</v>
          </cell>
          <cell r="CR178">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t="b">
            <v>0</v>
          </cell>
          <cell r="DN178" t="b">
            <v>0</v>
          </cell>
          <cell r="DO178" t="b">
            <v>0</v>
          </cell>
          <cell r="DP178" t="b">
            <v>0</v>
          </cell>
          <cell r="DQ178">
            <v>0</v>
          </cell>
          <cell r="DR178">
            <v>0</v>
          </cell>
          <cell r="DS178">
            <v>0</v>
          </cell>
          <cell r="DT178">
            <v>0</v>
          </cell>
          <cell r="DU178">
            <v>0</v>
          </cell>
          <cell r="DV178">
            <v>0</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0</v>
          </cell>
          <cell r="EQ178">
            <v>0</v>
          </cell>
          <cell r="ER178" t="b">
            <v>0</v>
          </cell>
          <cell r="ES178">
            <v>0</v>
          </cell>
          <cell r="ET178">
            <v>0</v>
          </cell>
          <cell r="EU178">
            <v>0</v>
          </cell>
          <cell r="EV178">
            <v>36339</v>
          </cell>
          <cell r="EW178" t="b">
            <v>0</v>
          </cell>
        </row>
        <row r="179">
          <cell r="A179">
            <v>244</v>
          </cell>
          <cell r="B179" t="str">
            <v>2760530021885</v>
          </cell>
          <cell r="C179" t="str">
            <v>vechi</v>
          </cell>
          <cell r="D179" t="str">
            <v>NARAI CIPRIANA</v>
          </cell>
          <cell r="E179" t="str">
            <v>NARAI</v>
          </cell>
          <cell r="F179" t="str">
            <v>CIPRIANA</v>
          </cell>
          <cell r="G179" t="str">
            <v>inspector</v>
          </cell>
          <cell r="H179">
            <v>0</v>
          </cell>
          <cell r="I179">
            <v>2547000</v>
          </cell>
          <cell r="J179">
            <v>2547000</v>
          </cell>
          <cell r="K179">
            <v>2547000</v>
          </cell>
          <cell r="L179">
            <v>0</v>
          </cell>
          <cell r="M179">
            <v>0</v>
          </cell>
          <cell r="N179">
            <v>0</v>
          </cell>
          <cell r="O179">
            <v>0</v>
          </cell>
          <cell r="P179">
            <v>0</v>
          </cell>
          <cell r="Q179">
            <v>168</v>
          </cell>
          <cell r="R179">
            <v>168</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15</v>
          </cell>
          <cell r="AG179">
            <v>382050</v>
          </cell>
          <cell r="AH179">
            <v>382050</v>
          </cell>
          <cell r="AI179">
            <v>0</v>
          </cell>
          <cell r="AJ179">
            <v>0</v>
          </cell>
          <cell r="AK179">
            <v>0</v>
          </cell>
          <cell r="AL179">
            <v>0</v>
          </cell>
          <cell r="AM179">
            <v>0</v>
          </cell>
          <cell r="AN179">
            <v>0</v>
          </cell>
          <cell r="AO179">
            <v>0</v>
          </cell>
          <cell r="AP179">
            <v>0</v>
          </cell>
          <cell r="AQ179">
            <v>0</v>
          </cell>
          <cell r="AR179">
            <v>0</v>
          </cell>
          <cell r="AS179">
            <v>0</v>
          </cell>
          <cell r="AT179">
            <v>146452</v>
          </cell>
          <cell r="AU179">
            <v>25470</v>
          </cell>
          <cell r="AV179">
            <v>2929050</v>
          </cell>
          <cell r="AW179">
            <v>205034</v>
          </cell>
          <cell r="AX179">
            <v>0</v>
          </cell>
          <cell r="AY179">
            <v>164850</v>
          </cell>
          <cell r="AZ179">
            <v>2387244</v>
          </cell>
          <cell r="BA179">
            <v>1099000</v>
          </cell>
          <cell r="BB179">
            <v>1</v>
          </cell>
          <cell r="BC179">
            <v>0</v>
          </cell>
          <cell r="BD179">
            <v>1099000</v>
          </cell>
          <cell r="BE179">
            <v>1288244</v>
          </cell>
          <cell r="BF179">
            <v>233346</v>
          </cell>
          <cell r="BG179">
            <v>2318748</v>
          </cell>
          <cell r="BH179">
            <v>1000000</v>
          </cell>
          <cell r="BI179">
            <v>0</v>
          </cell>
          <cell r="BJ179">
            <v>0</v>
          </cell>
          <cell r="BK179">
            <v>0</v>
          </cell>
          <cell r="BL179">
            <v>1293278</v>
          </cell>
          <cell r="BM179" t="b">
            <v>1</v>
          </cell>
          <cell r="BN179">
            <v>25470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E179">
            <v>0</v>
          </cell>
          <cell r="CF179">
            <v>0</v>
          </cell>
          <cell r="CG179" t="str">
            <v>IANUARIE</v>
          </cell>
          <cell r="CH179" t="str">
            <v>IA</v>
          </cell>
          <cell r="CI179">
            <v>0</v>
          </cell>
          <cell r="CJ179" t="b">
            <v>0</v>
          </cell>
          <cell r="CK179">
            <v>0</v>
          </cell>
          <cell r="CL179">
            <v>0</v>
          </cell>
          <cell r="CM179">
            <v>0</v>
          </cell>
          <cell r="CN179">
            <v>11</v>
          </cell>
          <cell r="CO179" t="str">
            <v>N</v>
          </cell>
          <cell r="CP179" t="str">
            <v>N</v>
          </cell>
          <cell r="CQ179" t="b">
            <v>0</v>
          </cell>
          <cell r="CR179">
            <v>0</v>
          </cell>
          <cell r="CS179">
            <v>0</v>
          </cell>
          <cell r="CT179">
            <v>0</v>
          </cell>
          <cell r="CU179">
            <v>0</v>
          </cell>
          <cell r="CV179">
            <v>0</v>
          </cell>
          <cell r="CW179">
            <v>0</v>
          </cell>
          <cell r="CX179">
            <v>0</v>
          </cell>
          <cell r="CY179">
            <v>0</v>
          </cell>
          <cell r="CZ179">
            <v>0</v>
          </cell>
          <cell r="DA179">
            <v>0</v>
          </cell>
          <cell r="DB179">
            <v>0</v>
          </cell>
          <cell r="DC179">
            <v>0</v>
          </cell>
          <cell r="DD179">
            <v>0</v>
          </cell>
          <cell r="DE179">
            <v>0</v>
          </cell>
          <cell r="DF179">
            <v>0</v>
          </cell>
          <cell r="DG179">
            <v>0</v>
          </cell>
          <cell r="DH179">
            <v>0</v>
          </cell>
          <cell r="DI179">
            <v>0</v>
          </cell>
          <cell r="DJ179">
            <v>0</v>
          </cell>
          <cell r="DK179">
            <v>0</v>
          </cell>
          <cell r="DL179">
            <v>0</v>
          </cell>
          <cell r="DM179" t="b">
            <v>0</v>
          </cell>
          <cell r="DN179" t="b">
            <v>0</v>
          </cell>
          <cell r="DO179" t="b">
            <v>0</v>
          </cell>
          <cell r="DP179" t="b">
            <v>0</v>
          </cell>
          <cell r="DQ179">
            <v>0</v>
          </cell>
          <cell r="DR179">
            <v>0</v>
          </cell>
          <cell r="DS179">
            <v>0</v>
          </cell>
          <cell r="DT179">
            <v>0</v>
          </cell>
          <cell r="DU179">
            <v>0</v>
          </cell>
          <cell r="DV179">
            <v>0</v>
          </cell>
          <cell r="DW179">
            <v>0</v>
          </cell>
          <cell r="DX179">
            <v>0</v>
          </cell>
          <cell r="DY179">
            <v>0</v>
          </cell>
          <cell r="DZ179">
            <v>0</v>
          </cell>
          <cell r="EA179">
            <v>0</v>
          </cell>
          <cell r="EB179">
            <v>0</v>
          </cell>
          <cell r="EC179">
            <v>0</v>
          </cell>
          <cell r="ED179">
            <v>0</v>
          </cell>
          <cell r="EE179">
            <v>0</v>
          </cell>
          <cell r="EF179">
            <v>0</v>
          </cell>
          <cell r="EG179">
            <v>0</v>
          </cell>
          <cell r="EH179">
            <v>0</v>
          </cell>
          <cell r="EI179">
            <v>0</v>
          </cell>
          <cell r="EJ179">
            <v>0</v>
          </cell>
          <cell r="EK179">
            <v>0</v>
          </cell>
          <cell r="EL179">
            <v>0</v>
          </cell>
          <cell r="EM179">
            <v>0</v>
          </cell>
          <cell r="EN179">
            <v>0</v>
          </cell>
          <cell r="EO179">
            <v>0</v>
          </cell>
          <cell r="EP179">
            <v>0</v>
          </cell>
          <cell r="EQ179">
            <v>0</v>
          </cell>
          <cell r="ER179" t="b">
            <v>0</v>
          </cell>
          <cell r="ES179">
            <v>0</v>
          </cell>
          <cell r="ET179">
            <v>0</v>
          </cell>
          <cell r="EU179">
            <v>0</v>
          </cell>
          <cell r="EV179">
            <v>36418</v>
          </cell>
          <cell r="EW179" t="b">
            <v>0</v>
          </cell>
        </row>
        <row r="180">
          <cell r="A180">
            <v>250</v>
          </cell>
          <cell r="B180" t="str">
            <v>1721111020019</v>
          </cell>
          <cell r="C180" t="str">
            <v>vechi</v>
          </cell>
          <cell r="D180" t="str">
            <v>LOBONT DANIEL</v>
          </cell>
          <cell r="E180" t="str">
            <v>LOBONT</v>
          </cell>
          <cell r="F180" t="str">
            <v>DANIEL</v>
          </cell>
          <cell r="G180" t="str">
            <v>muncitor califi</v>
          </cell>
          <cell r="H180">
            <v>0</v>
          </cell>
          <cell r="I180">
            <v>1890233</v>
          </cell>
          <cell r="J180">
            <v>1890233</v>
          </cell>
          <cell r="K180">
            <v>1890233</v>
          </cell>
          <cell r="L180">
            <v>0</v>
          </cell>
          <cell r="M180">
            <v>0</v>
          </cell>
          <cell r="N180">
            <v>0</v>
          </cell>
          <cell r="O180">
            <v>0</v>
          </cell>
          <cell r="P180">
            <v>0</v>
          </cell>
          <cell r="Q180">
            <v>168</v>
          </cell>
          <cell r="R180">
            <v>168</v>
          </cell>
          <cell r="S180">
            <v>0</v>
          </cell>
          <cell r="T180">
            <v>0</v>
          </cell>
          <cell r="U180">
            <v>0</v>
          </cell>
          <cell r="V180">
            <v>0</v>
          </cell>
          <cell r="W180">
            <v>0</v>
          </cell>
          <cell r="X180">
            <v>0</v>
          </cell>
          <cell r="Y180">
            <v>0</v>
          </cell>
          <cell r="Z180">
            <v>10</v>
          </cell>
          <cell r="AA180">
            <v>189023</v>
          </cell>
          <cell r="AB180">
            <v>189023</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103963</v>
          </cell>
          <cell r="AU180">
            <v>18902</v>
          </cell>
          <cell r="AV180">
            <v>2079256</v>
          </cell>
          <cell r="AW180">
            <v>145548</v>
          </cell>
          <cell r="AX180">
            <v>0</v>
          </cell>
          <cell r="AY180">
            <v>164850</v>
          </cell>
          <cell r="AZ180">
            <v>1645993</v>
          </cell>
          <cell r="BA180">
            <v>1099000</v>
          </cell>
          <cell r="BB180">
            <v>1</v>
          </cell>
          <cell r="BC180">
            <v>0</v>
          </cell>
          <cell r="BD180">
            <v>1099000</v>
          </cell>
          <cell r="BE180">
            <v>546993</v>
          </cell>
          <cell r="BF180">
            <v>98459</v>
          </cell>
          <cell r="BG180">
            <v>1712384</v>
          </cell>
          <cell r="BH180">
            <v>800000</v>
          </cell>
          <cell r="BI180">
            <v>0</v>
          </cell>
          <cell r="BJ180">
            <v>0</v>
          </cell>
          <cell r="BK180">
            <v>0</v>
          </cell>
          <cell r="BL180">
            <v>893482</v>
          </cell>
          <cell r="BM180" t="b">
            <v>1</v>
          </cell>
          <cell r="BN180">
            <v>18902</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E180">
            <v>0</v>
          </cell>
          <cell r="CF180">
            <v>0</v>
          </cell>
          <cell r="CG180" t="str">
            <v>IANUARIE</v>
          </cell>
          <cell r="CH180" t="str">
            <v>III</v>
          </cell>
          <cell r="CI180">
            <v>0</v>
          </cell>
          <cell r="CJ180" t="b">
            <v>0</v>
          </cell>
          <cell r="CK180">
            <v>0</v>
          </cell>
          <cell r="CL180">
            <v>0</v>
          </cell>
          <cell r="CM180">
            <v>0</v>
          </cell>
          <cell r="CN180">
            <v>11</v>
          </cell>
          <cell r="CO180" t="str">
            <v>N</v>
          </cell>
          <cell r="CP180" t="str">
            <v>N</v>
          </cell>
          <cell r="CQ180" t="b">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t="b">
            <v>0</v>
          </cell>
          <cell r="DN180" t="b">
            <v>0</v>
          </cell>
          <cell r="DO180" t="b">
            <v>0</v>
          </cell>
          <cell r="DP180" t="b">
            <v>0</v>
          </cell>
          <cell r="DQ180">
            <v>0</v>
          </cell>
          <cell r="DR180">
            <v>0</v>
          </cell>
          <cell r="DS180">
            <v>0</v>
          </cell>
          <cell r="DT180">
            <v>0</v>
          </cell>
          <cell r="DU180">
            <v>0</v>
          </cell>
          <cell r="DV180">
            <v>0</v>
          </cell>
          <cell r="DW180">
            <v>0</v>
          </cell>
          <cell r="DX180">
            <v>0</v>
          </cell>
          <cell r="DY180">
            <v>0</v>
          </cell>
          <cell r="DZ180">
            <v>0</v>
          </cell>
          <cell r="EA180">
            <v>0</v>
          </cell>
          <cell r="EB180">
            <v>0</v>
          </cell>
          <cell r="EC180">
            <v>0</v>
          </cell>
          <cell r="ED180">
            <v>0</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t="b">
            <v>0</v>
          </cell>
          <cell r="ES180">
            <v>0</v>
          </cell>
          <cell r="ET180">
            <v>0</v>
          </cell>
          <cell r="EU180">
            <v>0</v>
          </cell>
          <cell r="EV180">
            <v>36416</v>
          </cell>
          <cell r="EW180" t="b">
            <v>0</v>
          </cell>
        </row>
        <row r="181">
          <cell r="A181">
            <v>251</v>
          </cell>
          <cell r="B181" t="str">
            <v>2531011020063</v>
          </cell>
          <cell r="C181" t="str">
            <v>vechi</v>
          </cell>
          <cell r="D181" t="str">
            <v>MAIOR MARIA</v>
          </cell>
          <cell r="E181" t="str">
            <v>MAIOR</v>
          </cell>
          <cell r="F181" t="str">
            <v>MARIA</v>
          </cell>
          <cell r="G181" t="str">
            <v>ingrijitoare</v>
          </cell>
          <cell r="H181">
            <v>0</v>
          </cell>
          <cell r="I181">
            <v>1525267</v>
          </cell>
          <cell r="J181">
            <v>1525267</v>
          </cell>
          <cell r="K181">
            <v>1525267</v>
          </cell>
          <cell r="L181">
            <v>0</v>
          </cell>
          <cell r="M181">
            <v>0</v>
          </cell>
          <cell r="N181">
            <v>0</v>
          </cell>
          <cell r="O181">
            <v>0</v>
          </cell>
          <cell r="P181">
            <v>0</v>
          </cell>
          <cell r="Q181">
            <v>168</v>
          </cell>
          <cell r="R181">
            <v>168</v>
          </cell>
          <cell r="S181">
            <v>0</v>
          </cell>
          <cell r="T181">
            <v>0</v>
          </cell>
          <cell r="U181">
            <v>0</v>
          </cell>
          <cell r="V181">
            <v>0</v>
          </cell>
          <cell r="W181">
            <v>0</v>
          </cell>
          <cell r="X181">
            <v>0</v>
          </cell>
          <cell r="Y181">
            <v>0</v>
          </cell>
          <cell r="Z181">
            <v>25</v>
          </cell>
          <cell r="AA181">
            <v>381317</v>
          </cell>
          <cell r="AB181">
            <v>381317</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95329</v>
          </cell>
          <cell r="AU181">
            <v>15253</v>
          </cell>
          <cell r="AV181">
            <v>1906584</v>
          </cell>
          <cell r="AW181">
            <v>133461</v>
          </cell>
          <cell r="AX181">
            <v>0</v>
          </cell>
          <cell r="AY181">
            <v>164850</v>
          </cell>
          <cell r="AZ181">
            <v>1497691</v>
          </cell>
          <cell r="BA181">
            <v>1099000</v>
          </cell>
          <cell r="BB181">
            <v>1.7</v>
          </cell>
          <cell r="BC181">
            <v>769300</v>
          </cell>
          <cell r="BD181">
            <v>1497691</v>
          </cell>
          <cell r="BE181">
            <v>0</v>
          </cell>
          <cell r="BF181">
            <v>0</v>
          </cell>
          <cell r="BG181">
            <v>1662541</v>
          </cell>
          <cell r="BH181">
            <v>700000</v>
          </cell>
          <cell r="BI181">
            <v>0</v>
          </cell>
          <cell r="BJ181">
            <v>0</v>
          </cell>
          <cell r="BK181">
            <v>0</v>
          </cell>
          <cell r="BL181">
            <v>947288</v>
          </cell>
          <cell r="BM181" t="b">
            <v>1</v>
          </cell>
          <cell r="BN181">
            <v>15253</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E181">
            <v>0</v>
          </cell>
          <cell r="CF181">
            <v>0</v>
          </cell>
          <cell r="CG181" t="str">
            <v>IANUARIE</v>
          </cell>
          <cell r="CH181" t="str">
            <v>I</v>
          </cell>
          <cell r="CI181">
            <v>0</v>
          </cell>
          <cell r="CJ181" t="b">
            <v>0</v>
          </cell>
          <cell r="CK181">
            <v>0</v>
          </cell>
          <cell r="CL181">
            <v>0</v>
          </cell>
          <cell r="CM181">
            <v>0</v>
          </cell>
          <cell r="CN181">
            <v>11</v>
          </cell>
          <cell r="CO181" t="str">
            <v>N</v>
          </cell>
          <cell r="CP181" t="str">
            <v>N</v>
          </cell>
          <cell r="CQ181" t="b">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t="b">
            <v>0</v>
          </cell>
          <cell r="DN181" t="b">
            <v>0</v>
          </cell>
          <cell r="DO181" t="b">
            <v>0</v>
          </cell>
          <cell r="DP181" t="b">
            <v>0</v>
          </cell>
          <cell r="DQ181">
            <v>0</v>
          </cell>
          <cell r="DR181">
            <v>0</v>
          </cell>
          <cell r="DS181">
            <v>0</v>
          </cell>
          <cell r="DT181">
            <v>0</v>
          </cell>
          <cell r="DU181">
            <v>0</v>
          </cell>
          <cell r="DV181">
            <v>0</v>
          </cell>
          <cell r="DW181">
            <v>0</v>
          </cell>
          <cell r="DX181">
            <v>0</v>
          </cell>
          <cell r="DY181">
            <v>0</v>
          </cell>
          <cell r="DZ181">
            <v>0</v>
          </cell>
          <cell r="EA181">
            <v>0</v>
          </cell>
          <cell r="EB181">
            <v>0</v>
          </cell>
          <cell r="EC181">
            <v>0</v>
          </cell>
          <cell r="ED181">
            <v>0</v>
          </cell>
          <cell r="EE181">
            <v>0</v>
          </cell>
          <cell r="EF181">
            <v>0</v>
          </cell>
          <cell r="EG181">
            <v>0</v>
          </cell>
          <cell r="EH181">
            <v>0</v>
          </cell>
          <cell r="EI181">
            <v>0</v>
          </cell>
          <cell r="EJ181">
            <v>0</v>
          </cell>
          <cell r="EK181">
            <v>0</v>
          </cell>
          <cell r="EL181">
            <v>0</v>
          </cell>
          <cell r="EM181">
            <v>0</v>
          </cell>
          <cell r="EN181">
            <v>0</v>
          </cell>
          <cell r="EO181">
            <v>0</v>
          </cell>
          <cell r="EP181">
            <v>0</v>
          </cell>
          <cell r="EQ181">
            <v>0</v>
          </cell>
          <cell r="ER181" t="b">
            <v>0</v>
          </cell>
          <cell r="ES181">
            <v>0</v>
          </cell>
          <cell r="ET181">
            <v>0</v>
          </cell>
          <cell r="EU181">
            <v>0</v>
          </cell>
          <cell r="EV181">
            <v>36347</v>
          </cell>
          <cell r="EW181" t="b">
            <v>0</v>
          </cell>
        </row>
        <row r="182">
          <cell r="A182">
            <v>256</v>
          </cell>
          <cell r="B182" t="str">
            <v>1610623020012</v>
          </cell>
          <cell r="C182" t="str">
            <v>vechi</v>
          </cell>
          <cell r="D182" t="str">
            <v>FAUR GHEORGHE</v>
          </cell>
          <cell r="E182" t="str">
            <v>FAUR</v>
          </cell>
          <cell r="F182" t="str">
            <v>GHEORGHE</v>
          </cell>
          <cell r="G182" t="str">
            <v>sef serviciu</v>
          </cell>
          <cell r="H182">
            <v>0</v>
          </cell>
          <cell r="I182">
            <v>3905000</v>
          </cell>
          <cell r="J182">
            <v>4920300</v>
          </cell>
          <cell r="K182">
            <v>2577300</v>
          </cell>
          <cell r="L182">
            <v>1015300</v>
          </cell>
          <cell r="M182">
            <v>531824</v>
          </cell>
          <cell r="N182">
            <v>0</v>
          </cell>
          <cell r="O182">
            <v>0</v>
          </cell>
          <cell r="P182">
            <v>0</v>
          </cell>
          <cell r="Q182">
            <v>168</v>
          </cell>
          <cell r="R182">
            <v>88</v>
          </cell>
          <cell r="S182">
            <v>0</v>
          </cell>
          <cell r="T182">
            <v>0</v>
          </cell>
          <cell r="U182">
            <v>0</v>
          </cell>
          <cell r="V182">
            <v>0</v>
          </cell>
          <cell r="W182">
            <v>0</v>
          </cell>
          <cell r="X182">
            <v>0</v>
          </cell>
          <cell r="Y182">
            <v>0</v>
          </cell>
          <cell r="Z182">
            <v>25</v>
          </cell>
          <cell r="AA182">
            <v>644325</v>
          </cell>
          <cell r="AB182">
            <v>1230075</v>
          </cell>
          <cell r="AC182">
            <v>0</v>
          </cell>
          <cell r="AD182">
            <v>0</v>
          </cell>
          <cell r="AE182">
            <v>0</v>
          </cell>
          <cell r="AF182">
            <v>0</v>
          </cell>
          <cell r="AG182">
            <v>0</v>
          </cell>
          <cell r="AH182">
            <v>0</v>
          </cell>
          <cell r="AI182">
            <v>80</v>
          </cell>
          <cell r="AJ182">
            <v>2928750</v>
          </cell>
          <cell r="AK182">
            <v>0</v>
          </cell>
          <cell r="AL182">
            <v>0</v>
          </cell>
          <cell r="AM182">
            <v>0</v>
          </cell>
          <cell r="AN182">
            <v>0</v>
          </cell>
          <cell r="AO182">
            <v>0</v>
          </cell>
          <cell r="AP182">
            <v>4920300</v>
          </cell>
          <cell r="AQ182">
            <v>0</v>
          </cell>
          <cell r="AR182">
            <v>0</v>
          </cell>
          <cell r="AS182">
            <v>0</v>
          </cell>
          <cell r="AT182">
            <v>307519</v>
          </cell>
          <cell r="AU182">
            <v>49203</v>
          </cell>
          <cell r="AV182">
            <v>11070675</v>
          </cell>
          <cell r="AW182">
            <v>774947</v>
          </cell>
          <cell r="AX182">
            <v>0</v>
          </cell>
          <cell r="AY182">
            <v>164850</v>
          </cell>
          <cell r="AZ182">
            <v>9774156</v>
          </cell>
          <cell r="BA182">
            <v>1099000</v>
          </cell>
          <cell r="BB182">
            <v>1.7</v>
          </cell>
          <cell r="BC182">
            <v>769300</v>
          </cell>
          <cell r="BD182">
            <v>1868300</v>
          </cell>
          <cell r="BE182">
            <v>7905856</v>
          </cell>
          <cell r="BF182">
            <v>2237612</v>
          </cell>
          <cell r="BG182">
            <v>7701394</v>
          </cell>
          <cell r="BH182">
            <v>2100000</v>
          </cell>
          <cell r="BI182">
            <v>3760066</v>
          </cell>
          <cell r="BJ182">
            <v>0</v>
          </cell>
          <cell r="BK182">
            <v>0</v>
          </cell>
          <cell r="BL182">
            <v>1802278</v>
          </cell>
          <cell r="BM182" t="b">
            <v>1</v>
          </cell>
          <cell r="BN182">
            <v>39050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E182">
            <v>0</v>
          </cell>
          <cell r="CF182">
            <v>0</v>
          </cell>
          <cell r="CG182" t="str">
            <v>IANUARIE</v>
          </cell>
          <cell r="CH182" t="str">
            <v>IA</v>
          </cell>
          <cell r="CI182">
            <v>0</v>
          </cell>
          <cell r="CJ182" t="b">
            <v>0</v>
          </cell>
          <cell r="CK182">
            <v>0</v>
          </cell>
          <cell r="CL182">
            <v>0</v>
          </cell>
          <cell r="CM182">
            <v>0</v>
          </cell>
          <cell r="CN182">
            <v>11</v>
          </cell>
          <cell r="CO182" t="str">
            <v>N</v>
          </cell>
          <cell r="CP182" t="str">
            <v>N</v>
          </cell>
          <cell r="CQ182" t="b">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t="b">
            <v>0</v>
          </cell>
          <cell r="DN182" t="b">
            <v>0</v>
          </cell>
          <cell r="DO182" t="b">
            <v>0</v>
          </cell>
          <cell r="DP182" t="b">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t="b">
            <v>0</v>
          </cell>
          <cell r="ES182">
            <v>0</v>
          </cell>
          <cell r="ET182">
            <v>0</v>
          </cell>
          <cell r="EU182">
            <v>0</v>
          </cell>
          <cell r="EV182">
            <v>36416</v>
          </cell>
          <cell r="EW182" t="b">
            <v>0</v>
          </cell>
        </row>
        <row r="183">
          <cell r="A183">
            <v>257</v>
          </cell>
          <cell r="B183" t="str">
            <v>2710620020047</v>
          </cell>
          <cell r="C183" t="str">
            <v>vechi</v>
          </cell>
          <cell r="D183" t="str">
            <v>ALBU IOANA-AURORA</v>
          </cell>
          <cell r="E183" t="str">
            <v>ALBU</v>
          </cell>
          <cell r="F183" t="str">
            <v>IOANA-AURORA</v>
          </cell>
          <cell r="G183" t="str">
            <v>consilier</v>
          </cell>
          <cell r="H183">
            <v>0</v>
          </cell>
          <cell r="I183">
            <v>3905000</v>
          </cell>
          <cell r="J183">
            <v>4751083</v>
          </cell>
          <cell r="K183">
            <v>4751083</v>
          </cell>
          <cell r="L183">
            <v>846083</v>
          </cell>
          <cell r="M183">
            <v>846083</v>
          </cell>
          <cell r="N183">
            <v>0</v>
          </cell>
          <cell r="O183">
            <v>0</v>
          </cell>
          <cell r="P183">
            <v>0</v>
          </cell>
          <cell r="Q183">
            <v>168</v>
          </cell>
          <cell r="R183">
            <v>168</v>
          </cell>
          <cell r="S183">
            <v>0</v>
          </cell>
          <cell r="T183">
            <v>0</v>
          </cell>
          <cell r="U183">
            <v>0</v>
          </cell>
          <cell r="V183">
            <v>0</v>
          </cell>
          <cell r="W183">
            <v>0</v>
          </cell>
          <cell r="X183">
            <v>0</v>
          </cell>
          <cell r="Y183">
            <v>0</v>
          </cell>
          <cell r="Z183">
            <v>5</v>
          </cell>
          <cell r="AA183">
            <v>237554</v>
          </cell>
          <cell r="AB183">
            <v>237554</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249432</v>
          </cell>
          <cell r="AU183">
            <v>47511</v>
          </cell>
          <cell r="AV183">
            <v>4988637</v>
          </cell>
          <cell r="AW183">
            <v>349205</v>
          </cell>
          <cell r="AX183">
            <v>0</v>
          </cell>
          <cell r="AY183">
            <v>164850</v>
          </cell>
          <cell r="AZ183">
            <v>4177639</v>
          </cell>
          <cell r="BA183">
            <v>1099000</v>
          </cell>
          <cell r="BB183">
            <v>1</v>
          </cell>
          <cell r="BC183">
            <v>0</v>
          </cell>
          <cell r="BD183">
            <v>1099000</v>
          </cell>
          <cell r="BE183">
            <v>3078639</v>
          </cell>
          <cell r="BF183">
            <v>645137</v>
          </cell>
          <cell r="BG183">
            <v>3697352</v>
          </cell>
          <cell r="BH183">
            <v>1700000</v>
          </cell>
          <cell r="BI183">
            <v>0</v>
          </cell>
          <cell r="BJ183">
            <v>0</v>
          </cell>
          <cell r="BK183">
            <v>0</v>
          </cell>
          <cell r="BL183">
            <v>1958302</v>
          </cell>
          <cell r="BM183" t="b">
            <v>1</v>
          </cell>
          <cell r="BN183">
            <v>39050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E183">
            <v>0</v>
          </cell>
          <cell r="CF183">
            <v>0</v>
          </cell>
          <cell r="CG183" t="str">
            <v>IANUARIE</v>
          </cell>
          <cell r="CH183" t="str">
            <v>I</v>
          </cell>
          <cell r="CI183">
            <v>0</v>
          </cell>
          <cell r="CJ183" t="b">
            <v>0</v>
          </cell>
          <cell r="CK183">
            <v>0</v>
          </cell>
          <cell r="CL183">
            <v>0</v>
          </cell>
          <cell r="CM183">
            <v>0</v>
          </cell>
          <cell r="CN183">
            <v>11</v>
          </cell>
          <cell r="CO183" t="str">
            <v>N</v>
          </cell>
          <cell r="CP183" t="str">
            <v>N</v>
          </cell>
          <cell r="CQ183" t="b">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t="b">
            <v>0</v>
          </cell>
          <cell r="DN183" t="b">
            <v>0</v>
          </cell>
          <cell r="DO183" t="b">
            <v>0</v>
          </cell>
          <cell r="DP183" t="b">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t="b">
            <v>0</v>
          </cell>
          <cell r="ES183">
            <v>0</v>
          </cell>
          <cell r="ET183">
            <v>0</v>
          </cell>
          <cell r="EU183">
            <v>0</v>
          </cell>
          <cell r="EV183">
            <v>36283</v>
          </cell>
          <cell r="EW183" t="b">
            <v>0</v>
          </cell>
        </row>
        <row r="184">
          <cell r="A184">
            <v>258</v>
          </cell>
          <cell r="B184" t="str">
            <v>2760411020064</v>
          </cell>
          <cell r="C184" t="str">
            <v>vechi</v>
          </cell>
          <cell r="D184" t="str">
            <v>NEMETH LAURA-HENRIETA</v>
          </cell>
          <cell r="E184" t="str">
            <v>NEMETH</v>
          </cell>
          <cell r="F184" t="str">
            <v>LAURA-HENRIETA</v>
          </cell>
          <cell r="G184" t="str">
            <v>consilier</v>
          </cell>
          <cell r="H184">
            <v>0</v>
          </cell>
          <cell r="I184">
            <v>3829067</v>
          </cell>
          <cell r="J184">
            <v>3829067</v>
          </cell>
          <cell r="K184">
            <v>3829067</v>
          </cell>
          <cell r="L184">
            <v>0</v>
          </cell>
          <cell r="M184">
            <v>0</v>
          </cell>
          <cell r="N184">
            <v>0</v>
          </cell>
          <cell r="O184">
            <v>0</v>
          </cell>
          <cell r="P184">
            <v>0</v>
          </cell>
          <cell r="Q184">
            <v>168</v>
          </cell>
          <cell r="R184">
            <v>168</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191453</v>
          </cell>
          <cell r="AU184">
            <v>38291</v>
          </cell>
          <cell r="AV184">
            <v>3829067</v>
          </cell>
          <cell r="AW184">
            <v>268035</v>
          </cell>
          <cell r="AX184">
            <v>0</v>
          </cell>
          <cell r="AY184">
            <v>164850</v>
          </cell>
          <cell r="AZ184">
            <v>3166438</v>
          </cell>
          <cell r="BA184">
            <v>1099000</v>
          </cell>
          <cell r="BB184">
            <v>1</v>
          </cell>
          <cell r="BC184">
            <v>0</v>
          </cell>
          <cell r="BD184">
            <v>1099000</v>
          </cell>
          <cell r="BE184">
            <v>2067438</v>
          </cell>
          <cell r="BF184">
            <v>412561</v>
          </cell>
          <cell r="BG184">
            <v>2918727</v>
          </cell>
          <cell r="BH184">
            <v>1300000</v>
          </cell>
          <cell r="BI184">
            <v>0</v>
          </cell>
          <cell r="BJ184">
            <v>0</v>
          </cell>
          <cell r="BK184">
            <v>0</v>
          </cell>
          <cell r="BL184">
            <v>1618727</v>
          </cell>
          <cell r="BM184" t="b">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E184">
            <v>0</v>
          </cell>
          <cell r="CF184">
            <v>0</v>
          </cell>
          <cell r="CG184" t="str">
            <v>IANUARIE</v>
          </cell>
          <cell r="CH184" t="str">
            <v>I</v>
          </cell>
          <cell r="CI184">
            <v>0</v>
          </cell>
          <cell r="CJ184" t="b">
            <v>0</v>
          </cell>
          <cell r="CK184">
            <v>0</v>
          </cell>
          <cell r="CL184">
            <v>0</v>
          </cell>
          <cell r="CM184">
            <v>0</v>
          </cell>
          <cell r="CN184">
            <v>11</v>
          </cell>
          <cell r="CO184" t="str">
            <v>N</v>
          </cell>
          <cell r="CP184" t="str">
            <v>N</v>
          </cell>
          <cell r="CQ184" t="b">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t="b">
            <v>0</v>
          </cell>
          <cell r="DN184" t="b">
            <v>0</v>
          </cell>
          <cell r="DO184" t="b">
            <v>0</v>
          </cell>
          <cell r="DP184" t="b">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t="b">
            <v>0</v>
          </cell>
          <cell r="ES184">
            <v>0</v>
          </cell>
          <cell r="ET184">
            <v>0</v>
          </cell>
          <cell r="EU184">
            <v>0</v>
          </cell>
          <cell r="EW184" t="b">
            <v>0</v>
          </cell>
        </row>
        <row r="185">
          <cell r="A185">
            <v>259</v>
          </cell>
          <cell r="B185" t="str">
            <v>2760510022800</v>
          </cell>
          <cell r="C185" t="str">
            <v>vechi</v>
          </cell>
          <cell r="D185" t="str">
            <v>NESIU GABRIELA-SIMONA</v>
          </cell>
          <cell r="E185" t="str">
            <v>NESIU</v>
          </cell>
          <cell r="F185" t="str">
            <v>GABRIELA-SIMONA</v>
          </cell>
          <cell r="G185" t="str">
            <v>consilier</v>
          </cell>
          <cell r="H185">
            <v>0</v>
          </cell>
          <cell r="I185">
            <v>3905000</v>
          </cell>
          <cell r="J185">
            <v>3905000</v>
          </cell>
          <cell r="K185">
            <v>3905000</v>
          </cell>
          <cell r="L185">
            <v>0</v>
          </cell>
          <cell r="M185">
            <v>0</v>
          </cell>
          <cell r="N185">
            <v>0</v>
          </cell>
          <cell r="O185">
            <v>0</v>
          </cell>
          <cell r="P185">
            <v>0</v>
          </cell>
          <cell r="Q185">
            <v>168</v>
          </cell>
          <cell r="R185">
            <v>168</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195250</v>
          </cell>
          <cell r="AU185">
            <v>39050</v>
          </cell>
          <cell r="AV185">
            <v>3905000</v>
          </cell>
          <cell r="AW185">
            <v>273350</v>
          </cell>
          <cell r="AX185">
            <v>0</v>
          </cell>
          <cell r="AY185">
            <v>164850</v>
          </cell>
          <cell r="AZ185">
            <v>3232500</v>
          </cell>
          <cell r="BA185">
            <v>1099000</v>
          </cell>
          <cell r="BB185">
            <v>1.2</v>
          </cell>
          <cell r="BC185">
            <v>219800</v>
          </cell>
          <cell r="BD185">
            <v>1318800</v>
          </cell>
          <cell r="BE185">
            <v>1913700</v>
          </cell>
          <cell r="BF185">
            <v>377201</v>
          </cell>
          <cell r="BG185">
            <v>3020149</v>
          </cell>
          <cell r="BH185">
            <v>1200000</v>
          </cell>
          <cell r="BI185">
            <v>0</v>
          </cell>
          <cell r="BJ185">
            <v>300000</v>
          </cell>
          <cell r="BK185">
            <v>0</v>
          </cell>
          <cell r="BL185">
            <v>1481099</v>
          </cell>
          <cell r="BM185" t="b">
            <v>1</v>
          </cell>
          <cell r="BN185">
            <v>39050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E185">
            <v>0</v>
          </cell>
          <cell r="CF185">
            <v>0</v>
          </cell>
          <cell r="CG185" t="str">
            <v>IANUARIE</v>
          </cell>
          <cell r="CH185" t="str">
            <v>I</v>
          </cell>
          <cell r="CI185">
            <v>0</v>
          </cell>
          <cell r="CJ185" t="b">
            <v>0</v>
          </cell>
          <cell r="CK185">
            <v>0</v>
          </cell>
          <cell r="CL185">
            <v>0</v>
          </cell>
          <cell r="CM185">
            <v>0</v>
          </cell>
          <cell r="CN185">
            <v>11</v>
          </cell>
          <cell r="CO185" t="str">
            <v>N</v>
          </cell>
          <cell r="CP185" t="str">
            <v>N</v>
          </cell>
          <cell r="CQ185" t="b">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t="b">
            <v>0</v>
          </cell>
          <cell r="DN185" t="b">
            <v>0</v>
          </cell>
          <cell r="DO185" t="b">
            <v>0</v>
          </cell>
          <cell r="DP185" t="b">
            <v>0</v>
          </cell>
          <cell r="DQ185">
            <v>0</v>
          </cell>
          <cell r="DR185">
            <v>0</v>
          </cell>
          <cell r="DS185">
            <v>0</v>
          </cell>
          <cell r="DT185">
            <v>0</v>
          </cell>
          <cell r="DU185">
            <v>0</v>
          </cell>
          <cell r="DV185">
            <v>0</v>
          </cell>
          <cell r="DW185">
            <v>0</v>
          </cell>
          <cell r="DX185">
            <v>0</v>
          </cell>
          <cell r="DY185">
            <v>0</v>
          </cell>
          <cell r="DZ185">
            <v>0</v>
          </cell>
          <cell r="EA185">
            <v>0</v>
          </cell>
          <cell r="EB185">
            <v>0</v>
          </cell>
          <cell r="EC185">
            <v>0</v>
          </cell>
          <cell r="ED185">
            <v>0</v>
          </cell>
          <cell r="EE185">
            <v>0</v>
          </cell>
          <cell r="EF185">
            <v>0</v>
          </cell>
          <cell r="EG185">
            <v>0</v>
          </cell>
          <cell r="EH185">
            <v>0</v>
          </cell>
          <cell r="EI185">
            <v>0</v>
          </cell>
          <cell r="EJ185">
            <v>0</v>
          </cell>
          <cell r="EK185">
            <v>0</v>
          </cell>
          <cell r="EL185">
            <v>0</v>
          </cell>
          <cell r="EM185">
            <v>0</v>
          </cell>
          <cell r="EN185">
            <v>0</v>
          </cell>
          <cell r="EO185">
            <v>0</v>
          </cell>
          <cell r="EP185">
            <v>0</v>
          </cell>
          <cell r="EQ185">
            <v>0</v>
          </cell>
          <cell r="ER185" t="b">
            <v>0</v>
          </cell>
          <cell r="ES185">
            <v>0</v>
          </cell>
          <cell r="ET185">
            <v>0</v>
          </cell>
          <cell r="EU185">
            <v>0</v>
          </cell>
          <cell r="EV185">
            <v>36283</v>
          </cell>
          <cell r="EW185" t="b">
            <v>0</v>
          </cell>
        </row>
        <row r="186">
          <cell r="A186">
            <v>260</v>
          </cell>
          <cell r="B186" t="str">
            <v>2750116020026</v>
          </cell>
          <cell r="C186" t="str">
            <v>vechi</v>
          </cell>
          <cell r="D186" t="str">
            <v>RARET OANA-DOLORES</v>
          </cell>
          <cell r="E186" t="str">
            <v>RARET</v>
          </cell>
          <cell r="F186" t="str">
            <v>OANA-DOLORES</v>
          </cell>
          <cell r="G186" t="str">
            <v>consilier</v>
          </cell>
          <cell r="H186">
            <v>0</v>
          </cell>
          <cell r="I186">
            <v>3829067</v>
          </cell>
          <cell r="J186">
            <v>3829067</v>
          </cell>
          <cell r="K186">
            <v>3829067</v>
          </cell>
          <cell r="L186">
            <v>0</v>
          </cell>
          <cell r="M186">
            <v>0</v>
          </cell>
          <cell r="N186">
            <v>0</v>
          </cell>
          <cell r="O186">
            <v>0</v>
          </cell>
          <cell r="P186">
            <v>0</v>
          </cell>
          <cell r="Q186">
            <v>168</v>
          </cell>
          <cell r="R186">
            <v>168</v>
          </cell>
          <cell r="S186">
            <v>0</v>
          </cell>
          <cell r="T186">
            <v>0</v>
          </cell>
          <cell r="U186">
            <v>0</v>
          </cell>
          <cell r="V186">
            <v>0</v>
          </cell>
          <cell r="W186">
            <v>0</v>
          </cell>
          <cell r="X186">
            <v>0</v>
          </cell>
          <cell r="Y186">
            <v>0</v>
          </cell>
          <cell r="Z186">
            <v>5</v>
          </cell>
          <cell r="AA186">
            <v>191453</v>
          </cell>
          <cell r="AB186">
            <v>191453</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201026</v>
          </cell>
          <cell r="AU186">
            <v>38291</v>
          </cell>
          <cell r="AV186">
            <v>4020520</v>
          </cell>
          <cell r="AW186">
            <v>281436</v>
          </cell>
          <cell r="AX186">
            <v>0</v>
          </cell>
          <cell r="AY186">
            <v>164850</v>
          </cell>
          <cell r="AZ186">
            <v>3334917</v>
          </cell>
          <cell r="BA186">
            <v>1099000</v>
          </cell>
          <cell r="BB186">
            <v>1</v>
          </cell>
          <cell r="BC186">
            <v>0</v>
          </cell>
          <cell r="BD186">
            <v>1099000</v>
          </cell>
          <cell r="BE186">
            <v>2235917</v>
          </cell>
          <cell r="BF186">
            <v>451311</v>
          </cell>
          <cell r="BG186">
            <v>3048456</v>
          </cell>
          <cell r="BH186">
            <v>2000000</v>
          </cell>
          <cell r="BI186">
            <v>0</v>
          </cell>
          <cell r="BJ186">
            <v>0</v>
          </cell>
          <cell r="BK186">
            <v>0</v>
          </cell>
          <cell r="BL186">
            <v>1010165</v>
          </cell>
          <cell r="BM186" t="b">
            <v>1</v>
          </cell>
          <cell r="BN186">
            <v>38291</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E186">
            <v>0</v>
          </cell>
          <cell r="CF186">
            <v>0</v>
          </cell>
          <cell r="CG186" t="str">
            <v>IANUARIE</v>
          </cell>
          <cell r="CH186" t="str">
            <v>I</v>
          </cell>
          <cell r="CI186">
            <v>0</v>
          </cell>
          <cell r="CJ186" t="b">
            <v>0</v>
          </cell>
          <cell r="CK186">
            <v>0</v>
          </cell>
          <cell r="CL186">
            <v>0</v>
          </cell>
          <cell r="CM186">
            <v>0</v>
          </cell>
          <cell r="CN186">
            <v>11</v>
          </cell>
          <cell r="CO186" t="str">
            <v>N</v>
          </cell>
          <cell r="CP186" t="str">
            <v>N</v>
          </cell>
          <cell r="CQ186" t="b">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t="b">
            <v>0</v>
          </cell>
          <cell r="DN186" t="b">
            <v>0</v>
          </cell>
          <cell r="DO186" t="b">
            <v>0</v>
          </cell>
          <cell r="DP186" t="b">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t="b">
            <v>0</v>
          </cell>
          <cell r="ES186">
            <v>0</v>
          </cell>
          <cell r="ET186">
            <v>0</v>
          </cell>
          <cell r="EU186">
            <v>0</v>
          </cell>
          <cell r="EV186">
            <v>36283</v>
          </cell>
          <cell r="EW186" t="b">
            <v>0</v>
          </cell>
        </row>
        <row r="187">
          <cell r="A187">
            <v>262</v>
          </cell>
          <cell r="B187" t="str">
            <v>1750131024918</v>
          </cell>
          <cell r="C187" t="str">
            <v>vechi</v>
          </cell>
          <cell r="D187" t="str">
            <v>OBIRSAN FLORIN-CRISTIAN</v>
          </cell>
          <cell r="E187" t="str">
            <v>OBIRSAN</v>
          </cell>
          <cell r="F187" t="str">
            <v>FLORIN-CRISTIAN</v>
          </cell>
          <cell r="G187" t="str">
            <v>inspector speci</v>
          </cell>
          <cell r="H187">
            <v>0</v>
          </cell>
          <cell r="I187">
            <v>1061000</v>
          </cell>
          <cell r="J187">
            <v>1061000</v>
          </cell>
          <cell r="K187">
            <v>1061000</v>
          </cell>
          <cell r="L187">
            <v>0</v>
          </cell>
          <cell r="M187">
            <v>0</v>
          </cell>
          <cell r="N187">
            <v>0</v>
          </cell>
          <cell r="O187">
            <v>0</v>
          </cell>
          <cell r="P187">
            <v>0</v>
          </cell>
          <cell r="Q187">
            <v>168</v>
          </cell>
          <cell r="R187">
            <v>168</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53050</v>
          </cell>
          <cell r="AU187">
            <v>10610</v>
          </cell>
          <cell r="AV187">
            <v>1061000</v>
          </cell>
          <cell r="AW187">
            <v>74270</v>
          </cell>
          <cell r="AX187">
            <v>0</v>
          </cell>
          <cell r="AY187">
            <v>164850</v>
          </cell>
          <cell r="AZ187">
            <v>758220</v>
          </cell>
          <cell r="BA187">
            <v>1099000</v>
          </cell>
          <cell r="BB187">
            <v>1</v>
          </cell>
          <cell r="BC187">
            <v>0</v>
          </cell>
          <cell r="BD187">
            <v>758220</v>
          </cell>
          <cell r="BE187">
            <v>0</v>
          </cell>
          <cell r="BF187">
            <v>0</v>
          </cell>
          <cell r="BG187">
            <v>923070</v>
          </cell>
          <cell r="BH187">
            <v>400000</v>
          </cell>
          <cell r="BI187">
            <v>0</v>
          </cell>
          <cell r="BJ187">
            <v>0</v>
          </cell>
          <cell r="BK187">
            <v>0</v>
          </cell>
          <cell r="BL187">
            <v>523070</v>
          </cell>
          <cell r="BM187" t="b">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E187">
            <v>0</v>
          </cell>
          <cell r="CF187">
            <v>0</v>
          </cell>
          <cell r="CG187" t="str">
            <v>IANUARIE</v>
          </cell>
          <cell r="CH187" t="str">
            <v>D</v>
          </cell>
          <cell r="CI187">
            <v>0</v>
          </cell>
          <cell r="CJ187" t="b">
            <v>0</v>
          </cell>
          <cell r="CK187">
            <v>0</v>
          </cell>
          <cell r="CL187">
            <v>0</v>
          </cell>
          <cell r="CM187">
            <v>0</v>
          </cell>
          <cell r="CN187">
            <v>11</v>
          </cell>
          <cell r="CO187" t="str">
            <v>N</v>
          </cell>
          <cell r="CP187" t="str">
            <v>N</v>
          </cell>
          <cell r="CQ187" t="b">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t="b">
            <v>0</v>
          </cell>
          <cell r="DN187" t="b">
            <v>0</v>
          </cell>
          <cell r="DO187" t="b">
            <v>0</v>
          </cell>
          <cell r="DP187" t="b">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t="b">
            <v>0</v>
          </cell>
          <cell r="ES187">
            <v>0</v>
          </cell>
          <cell r="ET187">
            <v>0</v>
          </cell>
          <cell r="EU187">
            <v>0</v>
          </cell>
          <cell r="EW187" t="b">
            <v>0</v>
          </cell>
        </row>
        <row r="188">
          <cell r="A188">
            <v>261</v>
          </cell>
          <cell r="B188" t="str">
            <v>2760520020028</v>
          </cell>
          <cell r="C188" t="str">
            <v>vechi</v>
          </cell>
          <cell r="D188" t="str">
            <v>VANCU LAURA-ELENA</v>
          </cell>
          <cell r="E188" t="str">
            <v>VANCU</v>
          </cell>
          <cell r="F188" t="str">
            <v>LAURA-ELENA</v>
          </cell>
          <cell r="G188" t="str">
            <v>consilier</v>
          </cell>
          <cell r="H188">
            <v>0</v>
          </cell>
          <cell r="I188">
            <v>3829067</v>
          </cell>
          <cell r="J188">
            <v>3829067</v>
          </cell>
          <cell r="K188">
            <v>3829067</v>
          </cell>
          <cell r="L188">
            <v>0</v>
          </cell>
          <cell r="M188">
            <v>0</v>
          </cell>
          <cell r="N188">
            <v>0</v>
          </cell>
          <cell r="O188">
            <v>0</v>
          </cell>
          <cell r="P188">
            <v>0</v>
          </cell>
          <cell r="Q188">
            <v>168</v>
          </cell>
          <cell r="R188">
            <v>168</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191453</v>
          </cell>
          <cell r="AU188">
            <v>38291</v>
          </cell>
          <cell r="AV188">
            <v>3829067</v>
          </cell>
          <cell r="AW188">
            <v>268035</v>
          </cell>
          <cell r="AX188">
            <v>0</v>
          </cell>
          <cell r="AY188">
            <v>164850</v>
          </cell>
          <cell r="AZ188">
            <v>3166438</v>
          </cell>
          <cell r="BA188">
            <v>1099000</v>
          </cell>
          <cell r="BB188">
            <v>1</v>
          </cell>
          <cell r="BC188">
            <v>0</v>
          </cell>
          <cell r="BD188">
            <v>1099000</v>
          </cell>
          <cell r="BE188">
            <v>2067438</v>
          </cell>
          <cell r="BF188">
            <v>412561</v>
          </cell>
          <cell r="BG188">
            <v>2918727</v>
          </cell>
          <cell r="BH188">
            <v>1300000</v>
          </cell>
          <cell r="BI188">
            <v>0</v>
          </cell>
          <cell r="BJ188">
            <v>0</v>
          </cell>
          <cell r="BK188">
            <v>0</v>
          </cell>
          <cell r="BL188">
            <v>1580436</v>
          </cell>
          <cell r="BM188" t="b">
            <v>1</v>
          </cell>
          <cell r="BN188">
            <v>38291</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E188">
            <v>0</v>
          </cell>
          <cell r="CF188">
            <v>0</v>
          </cell>
          <cell r="CG188" t="str">
            <v>IANUARIE</v>
          </cell>
          <cell r="CH188" t="str">
            <v>I</v>
          </cell>
          <cell r="CI188">
            <v>0</v>
          </cell>
          <cell r="CJ188" t="b">
            <v>0</v>
          </cell>
          <cell r="CK188">
            <v>0</v>
          </cell>
          <cell r="CL188">
            <v>0</v>
          </cell>
          <cell r="CM188">
            <v>0</v>
          </cell>
          <cell r="CN188">
            <v>11</v>
          </cell>
          <cell r="CO188" t="str">
            <v>N</v>
          </cell>
          <cell r="CP188" t="str">
            <v>N</v>
          </cell>
          <cell r="CQ188" t="b">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t="b">
            <v>0</v>
          </cell>
          <cell r="DN188" t="b">
            <v>0</v>
          </cell>
          <cell r="DO188" t="b">
            <v>0</v>
          </cell>
          <cell r="DP188" t="b">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t="b">
            <v>0</v>
          </cell>
          <cell r="ES188">
            <v>0</v>
          </cell>
          <cell r="ET188">
            <v>0</v>
          </cell>
          <cell r="EU188">
            <v>0</v>
          </cell>
          <cell r="EV188">
            <v>36342</v>
          </cell>
          <cell r="EW188" t="b">
            <v>0</v>
          </cell>
        </row>
        <row r="189">
          <cell r="A189">
            <v>263</v>
          </cell>
          <cell r="B189" t="str">
            <v>2770220020051</v>
          </cell>
          <cell r="C189" t="str">
            <v>vechi</v>
          </cell>
          <cell r="D189" t="str">
            <v>FELNECAN TIMONA-CORNELIA</v>
          </cell>
          <cell r="E189" t="str">
            <v>FELNECAN</v>
          </cell>
          <cell r="F189" t="str">
            <v>TIMONA-CORNELIA</v>
          </cell>
          <cell r="G189" t="str">
            <v>referent</v>
          </cell>
          <cell r="H189">
            <v>0</v>
          </cell>
          <cell r="I189">
            <v>2497467</v>
          </cell>
          <cell r="J189">
            <v>2497467</v>
          </cell>
          <cell r="K189">
            <v>2497467</v>
          </cell>
          <cell r="L189">
            <v>0</v>
          </cell>
          <cell r="M189">
            <v>0</v>
          </cell>
          <cell r="N189">
            <v>0</v>
          </cell>
          <cell r="O189">
            <v>0</v>
          </cell>
          <cell r="P189">
            <v>0</v>
          </cell>
          <cell r="Q189">
            <v>168</v>
          </cell>
          <cell r="R189">
            <v>168</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15</v>
          </cell>
          <cell r="AG189">
            <v>374620</v>
          </cell>
          <cell r="AH189">
            <v>374620</v>
          </cell>
          <cell r="AI189">
            <v>0</v>
          </cell>
          <cell r="AJ189">
            <v>0</v>
          </cell>
          <cell r="AK189">
            <v>0</v>
          </cell>
          <cell r="AL189">
            <v>0</v>
          </cell>
          <cell r="AM189">
            <v>0</v>
          </cell>
          <cell r="AN189">
            <v>0</v>
          </cell>
          <cell r="AO189">
            <v>0</v>
          </cell>
          <cell r="AP189">
            <v>0</v>
          </cell>
          <cell r="AQ189">
            <v>0</v>
          </cell>
          <cell r="AR189">
            <v>0</v>
          </cell>
          <cell r="AS189">
            <v>0</v>
          </cell>
          <cell r="AT189">
            <v>143604</v>
          </cell>
          <cell r="AU189">
            <v>24975</v>
          </cell>
          <cell r="AV189">
            <v>2872087</v>
          </cell>
          <cell r="AW189">
            <v>201046</v>
          </cell>
          <cell r="AX189">
            <v>0</v>
          </cell>
          <cell r="AY189">
            <v>164850</v>
          </cell>
          <cell r="AZ189">
            <v>2337612</v>
          </cell>
          <cell r="BA189">
            <v>1099000</v>
          </cell>
          <cell r="BB189">
            <v>1</v>
          </cell>
          <cell r="BC189">
            <v>0</v>
          </cell>
          <cell r="BD189">
            <v>1099000</v>
          </cell>
          <cell r="BE189">
            <v>1238612</v>
          </cell>
          <cell r="BF189">
            <v>222950</v>
          </cell>
          <cell r="BG189">
            <v>2279512</v>
          </cell>
          <cell r="BH189">
            <v>900000</v>
          </cell>
          <cell r="BI189">
            <v>0</v>
          </cell>
          <cell r="BJ189">
            <v>300000</v>
          </cell>
          <cell r="BK189">
            <v>0</v>
          </cell>
          <cell r="BL189">
            <v>1054537</v>
          </cell>
          <cell r="BM189" t="b">
            <v>1</v>
          </cell>
          <cell r="BN189">
            <v>24975</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E189">
            <v>0</v>
          </cell>
          <cell r="CF189">
            <v>0</v>
          </cell>
          <cell r="CG189" t="str">
            <v>IANUARIE</v>
          </cell>
          <cell r="CH189" t="str">
            <v>IA</v>
          </cell>
          <cell r="CI189">
            <v>0</v>
          </cell>
          <cell r="CJ189" t="b">
            <v>0</v>
          </cell>
          <cell r="CK189">
            <v>0</v>
          </cell>
          <cell r="CL189">
            <v>0</v>
          </cell>
          <cell r="CM189">
            <v>0</v>
          </cell>
          <cell r="CN189">
            <v>11</v>
          </cell>
          <cell r="CO189" t="str">
            <v>N</v>
          </cell>
          <cell r="CP189" t="str">
            <v>N</v>
          </cell>
          <cell r="CQ189" t="b">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t="b">
            <v>0</v>
          </cell>
          <cell r="DN189" t="b">
            <v>0</v>
          </cell>
          <cell r="DO189" t="b">
            <v>0</v>
          </cell>
          <cell r="DP189" t="b">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t="b">
            <v>0</v>
          </cell>
          <cell r="ES189">
            <v>0</v>
          </cell>
          <cell r="ET189">
            <v>0</v>
          </cell>
          <cell r="EU189">
            <v>0</v>
          </cell>
          <cell r="EV189">
            <v>36334</v>
          </cell>
          <cell r="EW189" t="b">
            <v>0</v>
          </cell>
        </row>
        <row r="190">
          <cell r="A190">
            <v>252</v>
          </cell>
          <cell r="B190" t="str">
            <v>2750704020035</v>
          </cell>
          <cell r="C190" t="str">
            <v>vechi</v>
          </cell>
          <cell r="D190" t="str">
            <v>CIOBAN MONICA-GIORGIANA</v>
          </cell>
          <cell r="E190" t="str">
            <v>CIOBAN</v>
          </cell>
          <cell r="F190" t="str">
            <v>MONICA-GIORGIANA</v>
          </cell>
          <cell r="G190" t="str">
            <v>consilier</v>
          </cell>
          <cell r="H190">
            <v>0</v>
          </cell>
          <cell r="I190">
            <v>3297533</v>
          </cell>
          <cell r="J190">
            <v>3297533</v>
          </cell>
          <cell r="K190">
            <v>3297533</v>
          </cell>
          <cell r="L190">
            <v>0</v>
          </cell>
          <cell r="M190">
            <v>0</v>
          </cell>
          <cell r="N190">
            <v>0</v>
          </cell>
          <cell r="O190">
            <v>0</v>
          </cell>
          <cell r="P190">
            <v>0</v>
          </cell>
          <cell r="Q190">
            <v>168</v>
          </cell>
          <cell r="R190">
            <v>168</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164877</v>
          </cell>
          <cell r="AU190">
            <v>32975</v>
          </cell>
          <cell r="AV190">
            <v>3297533</v>
          </cell>
          <cell r="AW190">
            <v>230827</v>
          </cell>
          <cell r="AX190">
            <v>0</v>
          </cell>
          <cell r="AY190">
            <v>164850</v>
          </cell>
          <cell r="AZ190">
            <v>2704004</v>
          </cell>
          <cell r="BA190">
            <v>1099000</v>
          </cell>
          <cell r="BB190">
            <v>1</v>
          </cell>
          <cell r="BC190">
            <v>0</v>
          </cell>
          <cell r="BD190">
            <v>1099000</v>
          </cell>
          <cell r="BE190">
            <v>1605004</v>
          </cell>
          <cell r="BF190">
            <v>306201</v>
          </cell>
          <cell r="BG190">
            <v>2562653</v>
          </cell>
          <cell r="BH190">
            <v>1200000</v>
          </cell>
          <cell r="BI190">
            <v>0</v>
          </cell>
          <cell r="BJ190">
            <v>0</v>
          </cell>
          <cell r="BK190">
            <v>0</v>
          </cell>
          <cell r="BL190">
            <v>1362653</v>
          </cell>
          <cell r="BM190" t="b">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E190">
            <v>0</v>
          </cell>
          <cell r="CF190">
            <v>0</v>
          </cell>
          <cell r="CG190" t="str">
            <v>IANUARIE</v>
          </cell>
          <cell r="CH190" t="str">
            <v>IA</v>
          </cell>
          <cell r="CI190">
            <v>0</v>
          </cell>
          <cell r="CJ190" t="b">
            <v>0</v>
          </cell>
          <cell r="CK190">
            <v>0</v>
          </cell>
          <cell r="CL190">
            <v>0</v>
          </cell>
          <cell r="CM190">
            <v>0</v>
          </cell>
          <cell r="CN190">
            <v>11</v>
          </cell>
          <cell r="CO190" t="str">
            <v>N</v>
          </cell>
          <cell r="CP190" t="str">
            <v>N</v>
          </cell>
          <cell r="CQ190" t="b">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t="b">
            <v>0</v>
          </cell>
          <cell r="DN190" t="b">
            <v>0</v>
          </cell>
          <cell r="DO190" t="b">
            <v>0</v>
          </cell>
          <cell r="DP190" t="b">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t="b">
            <v>0</v>
          </cell>
          <cell r="ES190">
            <v>0</v>
          </cell>
          <cell r="ET190">
            <v>0</v>
          </cell>
          <cell r="EU190">
            <v>0</v>
          </cell>
          <cell r="EW190" t="b">
            <v>0</v>
          </cell>
        </row>
        <row r="191">
          <cell r="A191">
            <v>253</v>
          </cell>
          <cell r="B191" t="str">
            <v>2750620021877</v>
          </cell>
          <cell r="C191" t="str">
            <v>vechi</v>
          </cell>
          <cell r="D191" t="str">
            <v>LUNG-FRENT RAMONA</v>
          </cell>
          <cell r="E191" t="str">
            <v>LUNG-FRENT</v>
          </cell>
          <cell r="F191" t="str">
            <v>RAMONA</v>
          </cell>
          <cell r="G191" t="str">
            <v>consilier</v>
          </cell>
          <cell r="H191">
            <v>0</v>
          </cell>
          <cell r="I191">
            <v>3905000</v>
          </cell>
          <cell r="J191">
            <v>3905000</v>
          </cell>
          <cell r="K191">
            <v>3533095</v>
          </cell>
          <cell r="L191">
            <v>0</v>
          </cell>
          <cell r="M191">
            <v>0</v>
          </cell>
          <cell r="N191">
            <v>0</v>
          </cell>
          <cell r="O191">
            <v>0</v>
          </cell>
          <cell r="P191">
            <v>0</v>
          </cell>
          <cell r="Q191">
            <v>168</v>
          </cell>
          <cell r="R191">
            <v>152</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92976</v>
          </cell>
          <cell r="AL191">
            <v>0</v>
          </cell>
          <cell r="AM191">
            <v>0</v>
          </cell>
          <cell r="AN191">
            <v>0</v>
          </cell>
          <cell r="AO191">
            <v>0</v>
          </cell>
          <cell r="AP191">
            <v>0</v>
          </cell>
          <cell r="AQ191">
            <v>0</v>
          </cell>
          <cell r="AR191">
            <v>0</v>
          </cell>
          <cell r="AS191">
            <v>0</v>
          </cell>
          <cell r="AT191">
            <v>195250</v>
          </cell>
          <cell r="AU191">
            <v>39050</v>
          </cell>
          <cell r="AV191">
            <v>3626071</v>
          </cell>
          <cell r="AW191">
            <v>247317</v>
          </cell>
          <cell r="AX191">
            <v>0</v>
          </cell>
          <cell r="AY191">
            <v>164850</v>
          </cell>
          <cell r="AZ191">
            <v>2979604</v>
          </cell>
          <cell r="BA191">
            <v>1099000</v>
          </cell>
          <cell r="BB191">
            <v>1</v>
          </cell>
          <cell r="BC191">
            <v>0</v>
          </cell>
          <cell r="BD191">
            <v>1099000</v>
          </cell>
          <cell r="BE191">
            <v>1880604</v>
          </cell>
          <cell r="BF191">
            <v>369589</v>
          </cell>
          <cell r="BG191">
            <v>2774865</v>
          </cell>
          <cell r="BH191">
            <v>1500000</v>
          </cell>
          <cell r="BI191">
            <v>0</v>
          </cell>
          <cell r="BJ191">
            <v>0</v>
          </cell>
          <cell r="BK191">
            <v>0</v>
          </cell>
          <cell r="BL191">
            <v>1235815</v>
          </cell>
          <cell r="BM191" t="b">
            <v>1</v>
          </cell>
          <cell r="BN191">
            <v>39050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E191">
            <v>0</v>
          </cell>
          <cell r="CF191">
            <v>0</v>
          </cell>
          <cell r="CG191" t="str">
            <v>IANUARIE</v>
          </cell>
          <cell r="CH191" t="str">
            <v>IA</v>
          </cell>
          <cell r="CI191">
            <v>0</v>
          </cell>
          <cell r="CJ191" t="b">
            <v>0</v>
          </cell>
          <cell r="CK191">
            <v>0</v>
          </cell>
          <cell r="CL191">
            <v>0</v>
          </cell>
          <cell r="CM191">
            <v>0</v>
          </cell>
          <cell r="CN191">
            <v>11</v>
          </cell>
          <cell r="CO191" t="str">
            <v>N</v>
          </cell>
          <cell r="CP191" t="str">
            <v>N</v>
          </cell>
          <cell r="CQ191" t="b">
            <v>0</v>
          </cell>
          <cell r="CR191">
            <v>50</v>
          </cell>
          <cell r="CS191">
            <v>0</v>
          </cell>
          <cell r="CT191">
            <v>16</v>
          </cell>
          <cell r="CU191">
            <v>16</v>
          </cell>
          <cell r="CV191">
            <v>0</v>
          </cell>
          <cell r="CW191">
            <v>16</v>
          </cell>
          <cell r="CX191">
            <v>92976</v>
          </cell>
          <cell r="CY191">
            <v>0</v>
          </cell>
          <cell r="CZ191">
            <v>16</v>
          </cell>
          <cell r="DA191">
            <v>16</v>
          </cell>
          <cell r="DB191">
            <v>0</v>
          </cell>
          <cell r="DC191">
            <v>92976</v>
          </cell>
          <cell r="DD191">
            <v>0</v>
          </cell>
          <cell r="DE191">
            <v>92976</v>
          </cell>
          <cell r="DF191">
            <v>0</v>
          </cell>
          <cell r="DG191">
            <v>0</v>
          </cell>
          <cell r="DH191">
            <v>0</v>
          </cell>
          <cell r="DI191">
            <v>0</v>
          </cell>
          <cell r="DJ191">
            <v>0</v>
          </cell>
          <cell r="DK191">
            <v>0</v>
          </cell>
          <cell r="DL191">
            <v>0</v>
          </cell>
          <cell r="DM191" t="b">
            <v>0</v>
          </cell>
          <cell r="DN191" t="b">
            <v>0</v>
          </cell>
          <cell r="DO191" t="b">
            <v>0</v>
          </cell>
          <cell r="DP191" t="b">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t="b">
            <v>0</v>
          </cell>
          <cell r="ES191">
            <v>0</v>
          </cell>
          <cell r="ET191">
            <v>0</v>
          </cell>
          <cell r="EU191">
            <v>0</v>
          </cell>
          <cell r="EV191">
            <v>36538</v>
          </cell>
          <cell r="EW191" t="b">
            <v>0</v>
          </cell>
        </row>
        <row r="192">
          <cell r="A192">
            <v>254</v>
          </cell>
          <cell r="B192" t="str">
            <v>1730807020012</v>
          </cell>
          <cell r="C192" t="str">
            <v>vechi</v>
          </cell>
          <cell r="D192" t="str">
            <v>BURTEA RAOUL-STANCU</v>
          </cell>
          <cell r="E192" t="str">
            <v>BURTEA</v>
          </cell>
          <cell r="F192" t="str">
            <v>RAOUL-STANCU</v>
          </cell>
          <cell r="G192" t="str">
            <v>consilier jurid</v>
          </cell>
          <cell r="H192">
            <v>0</v>
          </cell>
          <cell r="I192">
            <v>4285833</v>
          </cell>
          <cell r="J192">
            <v>4285833</v>
          </cell>
          <cell r="K192">
            <v>4285833</v>
          </cell>
          <cell r="L192">
            <v>0</v>
          </cell>
          <cell r="M192">
            <v>0</v>
          </cell>
          <cell r="N192">
            <v>0</v>
          </cell>
          <cell r="O192">
            <v>0</v>
          </cell>
          <cell r="P192">
            <v>0</v>
          </cell>
          <cell r="Q192">
            <v>168</v>
          </cell>
          <cell r="R192">
            <v>168</v>
          </cell>
          <cell r="S192">
            <v>0</v>
          </cell>
          <cell r="T192">
            <v>0</v>
          </cell>
          <cell r="U192">
            <v>0</v>
          </cell>
          <cell r="V192">
            <v>0</v>
          </cell>
          <cell r="W192">
            <v>0</v>
          </cell>
          <cell r="X192">
            <v>0</v>
          </cell>
          <cell r="Y192">
            <v>0</v>
          </cell>
          <cell r="Z192">
            <v>10</v>
          </cell>
          <cell r="AA192">
            <v>428583</v>
          </cell>
          <cell r="AB192">
            <v>428583</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235721</v>
          </cell>
          <cell r="AU192">
            <v>42858</v>
          </cell>
          <cell r="AV192">
            <v>4714416</v>
          </cell>
          <cell r="AW192">
            <v>330009</v>
          </cell>
          <cell r="AX192">
            <v>0</v>
          </cell>
          <cell r="AY192">
            <v>164850</v>
          </cell>
          <cell r="AZ192">
            <v>3940978</v>
          </cell>
          <cell r="BA192">
            <v>1099000</v>
          </cell>
          <cell r="BB192">
            <v>1.35</v>
          </cell>
          <cell r="BC192">
            <v>384650</v>
          </cell>
          <cell r="BD192">
            <v>1483650</v>
          </cell>
          <cell r="BE192">
            <v>2457328</v>
          </cell>
          <cell r="BF192">
            <v>502235</v>
          </cell>
          <cell r="BG192">
            <v>3603593</v>
          </cell>
          <cell r="BH192">
            <v>1600000</v>
          </cell>
          <cell r="BI192">
            <v>0</v>
          </cell>
          <cell r="BJ192">
            <v>0</v>
          </cell>
          <cell r="BK192">
            <v>0</v>
          </cell>
          <cell r="BL192">
            <v>1960735</v>
          </cell>
          <cell r="BM192" t="b">
            <v>1</v>
          </cell>
          <cell r="BN192">
            <v>42858</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E192">
            <v>0</v>
          </cell>
          <cell r="CF192">
            <v>0</v>
          </cell>
          <cell r="CG192" t="str">
            <v>IANUARIE</v>
          </cell>
          <cell r="CH192" t="str">
            <v>I</v>
          </cell>
          <cell r="CI192">
            <v>0</v>
          </cell>
          <cell r="CJ192" t="b">
            <v>0</v>
          </cell>
          <cell r="CK192">
            <v>0</v>
          </cell>
          <cell r="CL192">
            <v>0</v>
          </cell>
          <cell r="CM192">
            <v>0</v>
          </cell>
          <cell r="CN192">
            <v>11</v>
          </cell>
          <cell r="CO192" t="str">
            <v>N</v>
          </cell>
          <cell r="CP192" t="str">
            <v>N</v>
          </cell>
          <cell r="CQ192" t="b">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t="b">
            <v>0</v>
          </cell>
          <cell r="DN192" t="b">
            <v>0</v>
          </cell>
          <cell r="DO192" t="b">
            <v>0</v>
          </cell>
          <cell r="DP192" t="b">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t="b">
            <v>0</v>
          </cell>
          <cell r="ES192">
            <v>0</v>
          </cell>
          <cell r="ET192">
            <v>0</v>
          </cell>
          <cell r="EU192">
            <v>0</v>
          </cell>
          <cell r="EV192">
            <v>36419</v>
          </cell>
          <cell r="EW192" t="b">
            <v>0</v>
          </cell>
        </row>
        <row r="193">
          <cell r="A193">
            <v>264</v>
          </cell>
          <cell r="B193" t="str">
            <v>1740711113676</v>
          </cell>
          <cell r="C193" t="str">
            <v>vechi</v>
          </cell>
          <cell r="D193" t="str">
            <v>STOIADIN MIHAI</v>
          </cell>
          <cell r="E193" t="str">
            <v>STOIADIN</v>
          </cell>
          <cell r="F193" t="str">
            <v>MIHAI</v>
          </cell>
          <cell r="G193" t="str">
            <v>sef serviciu</v>
          </cell>
          <cell r="H193">
            <v>0</v>
          </cell>
          <cell r="I193">
            <v>3829067</v>
          </cell>
          <cell r="J193">
            <v>4786334</v>
          </cell>
          <cell r="K193">
            <v>4786334</v>
          </cell>
          <cell r="L193">
            <v>957267</v>
          </cell>
          <cell r="M193">
            <v>957267</v>
          </cell>
          <cell r="N193">
            <v>0</v>
          </cell>
          <cell r="O193">
            <v>0</v>
          </cell>
          <cell r="P193">
            <v>0</v>
          </cell>
          <cell r="Q193">
            <v>168</v>
          </cell>
          <cell r="R193">
            <v>168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15</v>
          </cell>
          <cell r="AG193">
            <v>717950</v>
          </cell>
          <cell r="AH193">
            <v>717950</v>
          </cell>
          <cell r="AI193">
            <v>0</v>
          </cell>
          <cell r="AJ193">
            <v>0</v>
          </cell>
          <cell r="AK193">
            <v>0</v>
          </cell>
          <cell r="AL193">
            <v>0</v>
          </cell>
          <cell r="AM193">
            <v>0</v>
          </cell>
          <cell r="AN193">
            <v>0</v>
          </cell>
          <cell r="AO193">
            <v>0</v>
          </cell>
          <cell r="AP193">
            <v>0</v>
          </cell>
          <cell r="AQ193">
            <v>0</v>
          </cell>
          <cell r="AR193">
            <v>0</v>
          </cell>
          <cell r="AS193">
            <v>0</v>
          </cell>
          <cell r="AT193">
            <v>275214</v>
          </cell>
          <cell r="AU193">
            <v>47863</v>
          </cell>
          <cell r="AV193">
            <v>5504284</v>
          </cell>
          <cell r="AW193">
            <v>385300</v>
          </cell>
          <cell r="AX193">
            <v>0</v>
          </cell>
          <cell r="AY193">
            <v>164850</v>
          </cell>
          <cell r="AZ193">
            <v>4631057</v>
          </cell>
          <cell r="BA193">
            <v>1099000</v>
          </cell>
          <cell r="BB193">
            <v>1</v>
          </cell>
          <cell r="BC193">
            <v>0</v>
          </cell>
          <cell r="BD193">
            <v>1099000</v>
          </cell>
          <cell r="BE193">
            <v>3532057</v>
          </cell>
          <cell r="BF193">
            <v>771526</v>
          </cell>
          <cell r="BG193">
            <v>4024381</v>
          </cell>
          <cell r="BH193">
            <v>1300000</v>
          </cell>
          <cell r="BI193">
            <v>0</v>
          </cell>
          <cell r="BJ193">
            <v>1065266</v>
          </cell>
          <cell r="BK193">
            <v>0</v>
          </cell>
          <cell r="BL193">
            <v>1620824</v>
          </cell>
          <cell r="BM193" t="b">
            <v>1</v>
          </cell>
          <cell r="BN193">
            <v>38291</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E193">
            <v>0</v>
          </cell>
          <cell r="CF193">
            <v>0</v>
          </cell>
          <cell r="CG193" t="str">
            <v>IANUARIE</v>
          </cell>
          <cell r="CH193" t="str">
            <v>IA</v>
          </cell>
          <cell r="CI193">
            <v>0</v>
          </cell>
          <cell r="CJ193" t="b">
            <v>0</v>
          </cell>
          <cell r="CK193">
            <v>0</v>
          </cell>
          <cell r="CL193">
            <v>0</v>
          </cell>
          <cell r="CM193">
            <v>0</v>
          </cell>
          <cell r="CN193">
            <v>11</v>
          </cell>
          <cell r="CO193" t="str">
            <v>N</v>
          </cell>
          <cell r="CP193" t="str">
            <v>N</v>
          </cell>
          <cell r="CQ193" t="b">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t="b">
            <v>0</v>
          </cell>
          <cell r="DN193" t="b">
            <v>0</v>
          </cell>
          <cell r="DO193" t="b">
            <v>0</v>
          </cell>
          <cell r="DP193" t="b">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t="b">
            <v>0</v>
          </cell>
          <cell r="ES193">
            <v>0</v>
          </cell>
          <cell r="ET193">
            <v>0</v>
          </cell>
          <cell r="EU193">
            <v>0</v>
          </cell>
          <cell r="EV193">
            <v>36335</v>
          </cell>
          <cell r="EW193" t="b">
            <v>0</v>
          </cell>
        </row>
        <row r="194">
          <cell r="A194">
            <v>255</v>
          </cell>
          <cell r="B194" t="str">
            <v>2711114022807</v>
          </cell>
          <cell r="C194" t="str">
            <v>vechi</v>
          </cell>
          <cell r="D194" t="str">
            <v>SERBAN STELICA-MIHAELA</v>
          </cell>
          <cell r="E194" t="str">
            <v>SERBAN</v>
          </cell>
          <cell r="F194" t="str">
            <v>STELICA-MIHAELA</v>
          </cell>
          <cell r="G194" t="str">
            <v>consilier jurid</v>
          </cell>
          <cell r="H194">
            <v>0</v>
          </cell>
          <cell r="I194">
            <v>4358000</v>
          </cell>
          <cell r="J194">
            <v>4358000</v>
          </cell>
          <cell r="K194">
            <v>4358000</v>
          </cell>
          <cell r="L194">
            <v>0</v>
          </cell>
          <cell r="M194">
            <v>0</v>
          </cell>
          <cell r="N194">
            <v>0</v>
          </cell>
          <cell r="O194">
            <v>0</v>
          </cell>
          <cell r="P194">
            <v>0</v>
          </cell>
          <cell r="Q194">
            <v>168</v>
          </cell>
          <cell r="R194">
            <v>168</v>
          </cell>
          <cell r="S194">
            <v>0</v>
          </cell>
          <cell r="T194">
            <v>0</v>
          </cell>
          <cell r="U194">
            <v>0</v>
          </cell>
          <cell r="V194">
            <v>0</v>
          </cell>
          <cell r="W194">
            <v>0</v>
          </cell>
          <cell r="X194">
            <v>0</v>
          </cell>
          <cell r="Y194">
            <v>0</v>
          </cell>
          <cell r="Z194">
            <v>10</v>
          </cell>
          <cell r="AA194">
            <v>435800</v>
          </cell>
          <cell r="AB194">
            <v>435800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239690</v>
          </cell>
          <cell r="AU194">
            <v>43580</v>
          </cell>
          <cell r="AV194">
            <v>4793800</v>
          </cell>
          <cell r="AW194">
            <v>335566</v>
          </cell>
          <cell r="AX194">
            <v>0</v>
          </cell>
          <cell r="AY194">
            <v>164850</v>
          </cell>
          <cell r="AZ194">
            <v>4010114</v>
          </cell>
          <cell r="BA194">
            <v>1099000</v>
          </cell>
          <cell r="BB194">
            <v>1</v>
          </cell>
          <cell r="BC194">
            <v>0</v>
          </cell>
          <cell r="BD194">
            <v>1099000</v>
          </cell>
          <cell r="BE194">
            <v>2911114</v>
          </cell>
          <cell r="BF194">
            <v>606606</v>
          </cell>
          <cell r="BG194">
            <v>3568358</v>
          </cell>
          <cell r="BH194">
            <v>1600000</v>
          </cell>
          <cell r="BI194">
            <v>0</v>
          </cell>
          <cell r="BJ194">
            <v>0</v>
          </cell>
          <cell r="BK194">
            <v>0</v>
          </cell>
          <cell r="BL194">
            <v>1968358</v>
          </cell>
          <cell r="BM194" t="b">
            <v>0</v>
          </cell>
          <cell r="BN194">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E194">
            <v>0</v>
          </cell>
          <cell r="CF194">
            <v>0</v>
          </cell>
          <cell r="CG194" t="str">
            <v>IANUARIE</v>
          </cell>
          <cell r="CH194" t="str">
            <v>I</v>
          </cell>
          <cell r="CI194">
            <v>0</v>
          </cell>
          <cell r="CJ194" t="b">
            <v>0</v>
          </cell>
          <cell r="CK194">
            <v>0</v>
          </cell>
          <cell r="CL194">
            <v>0</v>
          </cell>
          <cell r="CM194">
            <v>0</v>
          </cell>
          <cell r="CN194">
            <v>11</v>
          </cell>
          <cell r="CO194" t="str">
            <v>N</v>
          </cell>
          <cell r="CP194" t="str">
            <v>N</v>
          </cell>
          <cell r="CQ194" t="b">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t="b">
            <v>0</v>
          </cell>
          <cell r="DN194" t="b">
            <v>0</v>
          </cell>
          <cell r="DO194" t="b">
            <v>0</v>
          </cell>
          <cell r="DP194" t="b">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t="b">
            <v>0</v>
          </cell>
          <cell r="ES194">
            <v>0</v>
          </cell>
          <cell r="ET194">
            <v>0</v>
          </cell>
          <cell r="EU194">
            <v>0</v>
          </cell>
          <cell r="EV194">
            <v>36346</v>
          </cell>
          <cell r="EW194" t="b">
            <v>0</v>
          </cell>
        </row>
        <row r="195">
          <cell r="A195">
            <v>265</v>
          </cell>
          <cell r="B195" t="str">
            <v>2750924020025</v>
          </cell>
          <cell r="C195" t="str">
            <v>vechi</v>
          </cell>
          <cell r="D195" t="str">
            <v>AVRAM ANA-MARIA</v>
          </cell>
          <cell r="E195" t="str">
            <v>AVRAM</v>
          </cell>
          <cell r="F195" t="str">
            <v>ANA-MARIA</v>
          </cell>
          <cell r="G195" t="str">
            <v>consilier</v>
          </cell>
          <cell r="H195">
            <v>0</v>
          </cell>
          <cell r="I195">
            <v>3905000</v>
          </cell>
          <cell r="J195">
            <v>3905000</v>
          </cell>
          <cell r="K195">
            <v>3905000</v>
          </cell>
          <cell r="L195">
            <v>0</v>
          </cell>
          <cell r="M195">
            <v>0</v>
          </cell>
          <cell r="N195">
            <v>0</v>
          </cell>
          <cell r="O195">
            <v>0</v>
          </cell>
          <cell r="P195">
            <v>0</v>
          </cell>
          <cell r="Q195">
            <v>168</v>
          </cell>
          <cell r="R195">
            <v>168</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15</v>
          </cell>
          <cell r="AG195">
            <v>585750</v>
          </cell>
          <cell r="AH195">
            <v>585750</v>
          </cell>
          <cell r="AI195">
            <v>0</v>
          </cell>
          <cell r="AJ195">
            <v>0</v>
          </cell>
          <cell r="AK195">
            <v>0</v>
          </cell>
          <cell r="AL195">
            <v>0</v>
          </cell>
          <cell r="AM195">
            <v>0</v>
          </cell>
          <cell r="AN195">
            <v>0</v>
          </cell>
          <cell r="AO195">
            <v>0</v>
          </cell>
          <cell r="AP195">
            <v>0</v>
          </cell>
          <cell r="AQ195">
            <v>0</v>
          </cell>
          <cell r="AR195">
            <v>0</v>
          </cell>
          <cell r="AS195">
            <v>0</v>
          </cell>
          <cell r="AT195">
            <v>224538</v>
          </cell>
          <cell r="AU195">
            <v>39050</v>
          </cell>
          <cell r="AV195">
            <v>4490750</v>
          </cell>
          <cell r="AW195">
            <v>314352</v>
          </cell>
          <cell r="AX195">
            <v>0</v>
          </cell>
          <cell r="AY195">
            <v>164850</v>
          </cell>
          <cell r="AZ195">
            <v>3747960</v>
          </cell>
          <cell r="BA195">
            <v>1099000</v>
          </cell>
          <cell r="BB195">
            <v>1</v>
          </cell>
          <cell r="BC195">
            <v>0</v>
          </cell>
          <cell r="BD195">
            <v>1099000</v>
          </cell>
          <cell r="BE195">
            <v>2648960</v>
          </cell>
          <cell r="BF195">
            <v>546311</v>
          </cell>
          <cell r="BG195">
            <v>3366499</v>
          </cell>
          <cell r="BH195">
            <v>1500000</v>
          </cell>
          <cell r="BI195">
            <v>0</v>
          </cell>
          <cell r="BJ195">
            <v>0</v>
          </cell>
          <cell r="BK195">
            <v>0</v>
          </cell>
          <cell r="BL195">
            <v>1827449</v>
          </cell>
          <cell r="BM195" t="b">
            <v>1</v>
          </cell>
          <cell r="BN195">
            <v>39050</v>
          </cell>
          <cell r="BO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E195">
            <v>0</v>
          </cell>
          <cell r="CF195">
            <v>0</v>
          </cell>
          <cell r="CG195" t="str">
            <v>IANUARIE</v>
          </cell>
          <cell r="CH195" t="str">
            <v>IA</v>
          </cell>
          <cell r="CI195">
            <v>0</v>
          </cell>
          <cell r="CJ195" t="b">
            <v>0</v>
          </cell>
          <cell r="CK195">
            <v>0</v>
          </cell>
          <cell r="CL195">
            <v>0</v>
          </cell>
          <cell r="CM195">
            <v>0</v>
          </cell>
          <cell r="CN195">
            <v>11</v>
          </cell>
          <cell r="CO195" t="str">
            <v>N</v>
          </cell>
          <cell r="CP195" t="str">
            <v>N</v>
          </cell>
          <cell r="CQ195" t="b">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t="b">
            <v>0</v>
          </cell>
          <cell r="DN195" t="b">
            <v>0</v>
          </cell>
          <cell r="DO195" t="b">
            <v>0</v>
          </cell>
          <cell r="DP195" t="b">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t="b">
            <v>0</v>
          </cell>
          <cell r="ES195">
            <v>0</v>
          </cell>
          <cell r="ET195">
            <v>0</v>
          </cell>
          <cell r="EU195">
            <v>0</v>
          </cell>
          <cell r="EV195">
            <v>36342</v>
          </cell>
          <cell r="EW195" t="b">
            <v>0</v>
          </cell>
        </row>
        <row r="196">
          <cell r="A196">
            <v>266</v>
          </cell>
          <cell r="B196" t="str">
            <v>1750305022801</v>
          </cell>
          <cell r="C196" t="str">
            <v>vechi</v>
          </cell>
          <cell r="D196" t="str">
            <v>PANDA MARIUS-SORIN</v>
          </cell>
          <cell r="E196" t="str">
            <v>PANDA</v>
          </cell>
          <cell r="F196" t="str">
            <v>MARIUS-SORIN</v>
          </cell>
          <cell r="G196" t="str">
            <v>consilier</v>
          </cell>
          <cell r="H196">
            <v>0</v>
          </cell>
          <cell r="I196">
            <v>3525333</v>
          </cell>
          <cell r="J196">
            <v>3525333</v>
          </cell>
          <cell r="K196">
            <v>3525333</v>
          </cell>
          <cell r="L196">
            <v>0</v>
          </cell>
          <cell r="M196">
            <v>0</v>
          </cell>
          <cell r="N196">
            <v>0</v>
          </cell>
          <cell r="O196">
            <v>0</v>
          </cell>
          <cell r="P196">
            <v>0</v>
          </cell>
          <cell r="Q196">
            <v>168</v>
          </cell>
          <cell r="R196">
            <v>168</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15</v>
          </cell>
          <cell r="AG196">
            <v>528800</v>
          </cell>
          <cell r="AH196">
            <v>528800</v>
          </cell>
          <cell r="AI196">
            <v>0</v>
          </cell>
          <cell r="AJ196">
            <v>0</v>
          </cell>
          <cell r="AK196">
            <v>0</v>
          </cell>
          <cell r="AL196">
            <v>0</v>
          </cell>
          <cell r="AM196">
            <v>0</v>
          </cell>
          <cell r="AN196">
            <v>0</v>
          </cell>
          <cell r="AO196">
            <v>0</v>
          </cell>
          <cell r="AP196">
            <v>0</v>
          </cell>
          <cell r="AQ196">
            <v>0</v>
          </cell>
          <cell r="AR196">
            <v>0</v>
          </cell>
          <cell r="AS196">
            <v>0</v>
          </cell>
          <cell r="AT196">
            <v>202707</v>
          </cell>
          <cell r="AU196">
            <v>35253</v>
          </cell>
          <cell r="AV196">
            <v>4054133</v>
          </cell>
          <cell r="AW196">
            <v>283789</v>
          </cell>
          <cell r="AX196">
            <v>0</v>
          </cell>
          <cell r="AY196">
            <v>164850</v>
          </cell>
          <cell r="AZ196">
            <v>3367534</v>
          </cell>
          <cell r="BA196">
            <v>1099000</v>
          </cell>
          <cell r="BB196">
            <v>1</v>
          </cell>
          <cell r="BC196">
            <v>0</v>
          </cell>
          <cell r="BD196">
            <v>1099000</v>
          </cell>
          <cell r="BE196">
            <v>2268534</v>
          </cell>
          <cell r="BF196">
            <v>458813</v>
          </cell>
          <cell r="BG196">
            <v>3073571</v>
          </cell>
          <cell r="BH196">
            <v>1300000</v>
          </cell>
          <cell r="BI196">
            <v>0</v>
          </cell>
          <cell r="BJ196">
            <v>200000</v>
          </cell>
          <cell r="BK196">
            <v>0</v>
          </cell>
          <cell r="BL196">
            <v>1538318</v>
          </cell>
          <cell r="BM196" t="b">
            <v>1</v>
          </cell>
          <cell r="BN196">
            <v>35253</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E196">
            <v>0</v>
          </cell>
          <cell r="CF196">
            <v>0</v>
          </cell>
          <cell r="CG196" t="str">
            <v>IANUARIE</v>
          </cell>
          <cell r="CH196" t="str">
            <v>IA</v>
          </cell>
          <cell r="CI196">
            <v>0</v>
          </cell>
          <cell r="CJ196" t="b">
            <v>0</v>
          </cell>
          <cell r="CK196">
            <v>0</v>
          </cell>
          <cell r="CL196">
            <v>0</v>
          </cell>
          <cell r="CM196">
            <v>0</v>
          </cell>
          <cell r="CN196">
            <v>11</v>
          </cell>
          <cell r="CO196" t="str">
            <v>N</v>
          </cell>
          <cell r="CP196" t="str">
            <v>N</v>
          </cell>
          <cell r="CQ196" t="b">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t="b">
            <v>0</v>
          </cell>
          <cell r="DN196" t="b">
            <v>0</v>
          </cell>
          <cell r="DO196" t="b">
            <v>0</v>
          </cell>
          <cell r="DP196" t="b">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t="b">
            <v>0</v>
          </cell>
          <cell r="ES196">
            <v>0</v>
          </cell>
          <cell r="ET196">
            <v>0</v>
          </cell>
          <cell r="EU196">
            <v>0</v>
          </cell>
          <cell r="EW196" t="b">
            <v>0</v>
          </cell>
        </row>
        <row r="197">
          <cell r="A197">
            <v>267</v>
          </cell>
          <cell r="B197" t="str">
            <v>2740618020031</v>
          </cell>
          <cell r="C197" t="str">
            <v>vechi</v>
          </cell>
          <cell r="D197" t="str">
            <v>FLOREA TEODORA-SORINA</v>
          </cell>
          <cell r="E197" t="str">
            <v>FLOREA</v>
          </cell>
          <cell r="F197" t="str">
            <v>TEODORA-SORINA</v>
          </cell>
          <cell r="G197" t="str">
            <v>inspector</v>
          </cell>
          <cell r="H197">
            <v>0</v>
          </cell>
          <cell r="I197">
            <v>2051667</v>
          </cell>
          <cell r="J197">
            <v>2051667</v>
          </cell>
          <cell r="K197">
            <v>2051667</v>
          </cell>
          <cell r="L197">
            <v>0</v>
          </cell>
          <cell r="M197">
            <v>0</v>
          </cell>
          <cell r="N197">
            <v>0</v>
          </cell>
          <cell r="O197">
            <v>0</v>
          </cell>
          <cell r="P197">
            <v>0</v>
          </cell>
          <cell r="Q197">
            <v>168</v>
          </cell>
          <cell r="R197">
            <v>168</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15</v>
          </cell>
          <cell r="AG197">
            <v>307750</v>
          </cell>
          <cell r="AH197">
            <v>307750</v>
          </cell>
          <cell r="AI197">
            <v>0</v>
          </cell>
          <cell r="AJ197">
            <v>0</v>
          </cell>
          <cell r="AK197">
            <v>0</v>
          </cell>
          <cell r="AL197">
            <v>0</v>
          </cell>
          <cell r="AM197">
            <v>0</v>
          </cell>
          <cell r="AN197">
            <v>0</v>
          </cell>
          <cell r="AO197">
            <v>0</v>
          </cell>
          <cell r="AP197">
            <v>0</v>
          </cell>
          <cell r="AQ197">
            <v>0</v>
          </cell>
          <cell r="AR197">
            <v>0</v>
          </cell>
          <cell r="AS197">
            <v>0</v>
          </cell>
          <cell r="AT197">
            <v>117971</v>
          </cell>
          <cell r="AU197">
            <v>20517</v>
          </cell>
          <cell r="AV197">
            <v>2359417</v>
          </cell>
          <cell r="AW197">
            <v>165159</v>
          </cell>
          <cell r="AX197">
            <v>0</v>
          </cell>
          <cell r="AY197">
            <v>164850</v>
          </cell>
          <cell r="AZ197">
            <v>1890920</v>
          </cell>
          <cell r="BA197">
            <v>1099000</v>
          </cell>
          <cell r="BB197">
            <v>1</v>
          </cell>
          <cell r="BC197">
            <v>0</v>
          </cell>
          <cell r="BD197">
            <v>1099000</v>
          </cell>
          <cell r="BE197">
            <v>791920</v>
          </cell>
          <cell r="BF197">
            <v>142546</v>
          </cell>
          <cell r="BG197">
            <v>1913224</v>
          </cell>
          <cell r="BH197">
            <v>800000</v>
          </cell>
          <cell r="BI197">
            <v>0</v>
          </cell>
          <cell r="BJ197">
            <v>205167</v>
          </cell>
          <cell r="BK197">
            <v>0</v>
          </cell>
          <cell r="BL197">
            <v>887540</v>
          </cell>
          <cell r="BM197" t="b">
            <v>1</v>
          </cell>
          <cell r="BN197">
            <v>20517</v>
          </cell>
          <cell r="BO197">
            <v>0</v>
          </cell>
          <cell r="BP197">
            <v>0</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E197">
            <v>0</v>
          </cell>
          <cell r="CF197">
            <v>0</v>
          </cell>
          <cell r="CG197" t="str">
            <v>IANUARIE</v>
          </cell>
          <cell r="CH197" t="str">
            <v>IA</v>
          </cell>
          <cell r="CI197">
            <v>0</v>
          </cell>
          <cell r="CJ197" t="b">
            <v>0</v>
          </cell>
          <cell r="CK197">
            <v>0</v>
          </cell>
          <cell r="CL197">
            <v>0</v>
          </cell>
          <cell r="CM197">
            <v>0</v>
          </cell>
          <cell r="CN197">
            <v>11</v>
          </cell>
          <cell r="CO197" t="str">
            <v>N</v>
          </cell>
          <cell r="CP197" t="str">
            <v>N</v>
          </cell>
          <cell r="CQ197" t="b">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t="b">
            <v>0</v>
          </cell>
          <cell r="DN197" t="b">
            <v>0</v>
          </cell>
          <cell r="DO197" t="b">
            <v>0</v>
          </cell>
          <cell r="DP197" t="b">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t="b">
            <v>0</v>
          </cell>
          <cell r="ES197">
            <v>0</v>
          </cell>
          <cell r="ET197">
            <v>0</v>
          </cell>
          <cell r="EU197">
            <v>0</v>
          </cell>
          <cell r="EV197">
            <v>36535</v>
          </cell>
          <cell r="EW197" t="b">
            <v>0</v>
          </cell>
        </row>
        <row r="198">
          <cell r="A198">
            <v>268</v>
          </cell>
          <cell r="B198" t="str">
            <v>1770105020073</v>
          </cell>
          <cell r="C198" t="str">
            <v>vechi</v>
          </cell>
          <cell r="D198" t="str">
            <v>HANT ADRIAN-DOREL</v>
          </cell>
          <cell r="E198" t="str">
            <v>HANT</v>
          </cell>
          <cell r="F198" t="str">
            <v>ADRIAN-DOREL</v>
          </cell>
          <cell r="G198" t="str">
            <v>inspector</v>
          </cell>
          <cell r="H198">
            <v>0</v>
          </cell>
          <cell r="I198">
            <v>2547000</v>
          </cell>
          <cell r="J198">
            <v>2547000</v>
          </cell>
          <cell r="K198">
            <v>2547000</v>
          </cell>
          <cell r="L198">
            <v>0</v>
          </cell>
          <cell r="M198">
            <v>0</v>
          </cell>
          <cell r="N198">
            <v>0</v>
          </cell>
          <cell r="O198">
            <v>0</v>
          </cell>
          <cell r="P198">
            <v>0</v>
          </cell>
          <cell r="Q198">
            <v>168</v>
          </cell>
          <cell r="R198">
            <v>168</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15</v>
          </cell>
          <cell r="AG198">
            <v>382050</v>
          </cell>
          <cell r="AH198">
            <v>382050</v>
          </cell>
          <cell r="AI198">
            <v>0</v>
          </cell>
          <cell r="AJ198">
            <v>0</v>
          </cell>
          <cell r="AK198">
            <v>0</v>
          </cell>
          <cell r="AL198">
            <v>0</v>
          </cell>
          <cell r="AM198">
            <v>0</v>
          </cell>
          <cell r="AN198">
            <v>0</v>
          </cell>
          <cell r="AO198">
            <v>0</v>
          </cell>
          <cell r="AP198">
            <v>0</v>
          </cell>
          <cell r="AQ198">
            <v>0</v>
          </cell>
          <cell r="AR198">
            <v>0</v>
          </cell>
          <cell r="AS198">
            <v>0</v>
          </cell>
          <cell r="AT198">
            <v>146452</v>
          </cell>
          <cell r="AU198">
            <v>25470</v>
          </cell>
          <cell r="AV198">
            <v>2929050</v>
          </cell>
          <cell r="AW198">
            <v>205034</v>
          </cell>
          <cell r="AX198">
            <v>0</v>
          </cell>
          <cell r="AY198">
            <v>164850</v>
          </cell>
          <cell r="AZ198">
            <v>2387244</v>
          </cell>
          <cell r="BA198">
            <v>1099000</v>
          </cell>
          <cell r="BB198">
            <v>1</v>
          </cell>
          <cell r="BC198">
            <v>0</v>
          </cell>
          <cell r="BD198">
            <v>1099000</v>
          </cell>
          <cell r="BE198">
            <v>1288244</v>
          </cell>
          <cell r="BF198">
            <v>233346</v>
          </cell>
          <cell r="BG198">
            <v>2318748</v>
          </cell>
          <cell r="BH198">
            <v>900000</v>
          </cell>
          <cell r="BI198">
            <v>0</v>
          </cell>
          <cell r="BJ198">
            <v>254700</v>
          </cell>
          <cell r="BK198">
            <v>0</v>
          </cell>
          <cell r="BL198">
            <v>1138578</v>
          </cell>
          <cell r="BM198" t="b">
            <v>1</v>
          </cell>
          <cell r="BN198">
            <v>25470</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E198">
            <v>0</v>
          </cell>
          <cell r="CF198">
            <v>0</v>
          </cell>
          <cell r="CG198" t="str">
            <v>IANUARIE</v>
          </cell>
          <cell r="CH198" t="str">
            <v>IA</v>
          </cell>
          <cell r="CI198">
            <v>0</v>
          </cell>
          <cell r="CJ198" t="b">
            <v>0</v>
          </cell>
          <cell r="CK198">
            <v>0</v>
          </cell>
          <cell r="CL198">
            <v>0</v>
          </cell>
          <cell r="CM198">
            <v>0</v>
          </cell>
          <cell r="CN198">
            <v>11</v>
          </cell>
          <cell r="CO198" t="str">
            <v>N</v>
          </cell>
          <cell r="CP198" t="str">
            <v>N</v>
          </cell>
          <cell r="CQ198" t="b">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t="b">
            <v>0</v>
          </cell>
          <cell r="DN198" t="b">
            <v>0</v>
          </cell>
          <cell r="DO198" t="b">
            <v>0</v>
          </cell>
          <cell r="DP198" t="b">
            <v>0</v>
          </cell>
          <cell r="DQ198">
            <v>0</v>
          </cell>
          <cell r="DR198">
            <v>0</v>
          </cell>
          <cell r="DS198">
            <v>0</v>
          </cell>
          <cell r="DT198">
            <v>0</v>
          </cell>
          <cell r="DU198">
            <v>0</v>
          </cell>
          <cell r="DV198">
            <v>0</v>
          </cell>
          <cell r="DW198">
            <v>0</v>
          </cell>
          <cell r="DX198">
            <v>0</v>
          </cell>
          <cell r="DY198">
            <v>0</v>
          </cell>
          <cell r="DZ198">
            <v>0</v>
          </cell>
          <cell r="EA198">
            <v>0</v>
          </cell>
          <cell r="EB198">
            <v>0</v>
          </cell>
          <cell r="EC198">
            <v>0</v>
          </cell>
          <cell r="ED198">
            <v>0</v>
          </cell>
          <cell r="EE198">
            <v>0</v>
          </cell>
          <cell r="EF198">
            <v>0</v>
          </cell>
          <cell r="EG198">
            <v>0</v>
          </cell>
          <cell r="EH198">
            <v>0</v>
          </cell>
          <cell r="EI198">
            <v>0</v>
          </cell>
          <cell r="EJ198">
            <v>0</v>
          </cell>
          <cell r="EK198">
            <v>0</v>
          </cell>
          <cell r="EL198">
            <v>0</v>
          </cell>
          <cell r="EM198">
            <v>0</v>
          </cell>
          <cell r="EN198">
            <v>0</v>
          </cell>
          <cell r="EO198">
            <v>0</v>
          </cell>
          <cell r="EP198">
            <v>0</v>
          </cell>
          <cell r="EQ198">
            <v>0</v>
          </cell>
          <cell r="ER198" t="b">
            <v>0</v>
          </cell>
          <cell r="ES198">
            <v>0</v>
          </cell>
          <cell r="ET198">
            <v>0</v>
          </cell>
          <cell r="EU198">
            <v>0</v>
          </cell>
          <cell r="EV198">
            <v>36342</v>
          </cell>
          <cell r="EW198" t="b">
            <v>0</v>
          </cell>
        </row>
        <row r="199">
          <cell r="A199">
            <v>269</v>
          </cell>
          <cell r="B199" t="str">
            <v>1761010020023</v>
          </cell>
          <cell r="C199" t="str">
            <v>vechi</v>
          </cell>
          <cell r="D199" t="str">
            <v>NEAMT MARIUS</v>
          </cell>
          <cell r="E199" t="str">
            <v>NEAMT</v>
          </cell>
          <cell r="F199" t="str">
            <v>MARIUS</v>
          </cell>
          <cell r="G199" t="str">
            <v>inspector</v>
          </cell>
          <cell r="H199">
            <v>0</v>
          </cell>
          <cell r="I199">
            <v>2150733</v>
          </cell>
          <cell r="J199">
            <v>2150733</v>
          </cell>
          <cell r="K199">
            <v>2150733</v>
          </cell>
          <cell r="L199">
            <v>0</v>
          </cell>
          <cell r="M199">
            <v>0</v>
          </cell>
          <cell r="N199">
            <v>0</v>
          </cell>
          <cell r="O199">
            <v>0</v>
          </cell>
          <cell r="P199">
            <v>0</v>
          </cell>
          <cell r="Q199">
            <v>168</v>
          </cell>
          <cell r="R199">
            <v>168</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15</v>
          </cell>
          <cell r="AG199">
            <v>322610</v>
          </cell>
          <cell r="AH199">
            <v>322610</v>
          </cell>
          <cell r="AI199">
            <v>0</v>
          </cell>
          <cell r="AJ199">
            <v>0</v>
          </cell>
          <cell r="AK199">
            <v>0</v>
          </cell>
          <cell r="AL199">
            <v>0</v>
          </cell>
          <cell r="AM199">
            <v>0</v>
          </cell>
          <cell r="AN199">
            <v>0</v>
          </cell>
          <cell r="AO199">
            <v>0</v>
          </cell>
          <cell r="AP199">
            <v>0</v>
          </cell>
          <cell r="AQ199">
            <v>0</v>
          </cell>
          <cell r="AR199">
            <v>0</v>
          </cell>
          <cell r="AS199">
            <v>0</v>
          </cell>
          <cell r="AT199">
            <v>123667</v>
          </cell>
          <cell r="AU199">
            <v>21507</v>
          </cell>
          <cell r="AV199">
            <v>2473343</v>
          </cell>
          <cell r="AW199">
            <v>173134</v>
          </cell>
          <cell r="AX199">
            <v>0</v>
          </cell>
          <cell r="AY199">
            <v>164850</v>
          </cell>
          <cell r="AZ199">
            <v>1990185</v>
          </cell>
          <cell r="BA199">
            <v>1099000</v>
          </cell>
          <cell r="BB199">
            <v>1</v>
          </cell>
          <cell r="BC199">
            <v>0</v>
          </cell>
          <cell r="BD199">
            <v>1099000</v>
          </cell>
          <cell r="BE199">
            <v>891185</v>
          </cell>
          <cell r="BF199">
            <v>160413</v>
          </cell>
          <cell r="BG199">
            <v>1994622</v>
          </cell>
          <cell r="BH199">
            <v>800000</v>
          </cell>
          <cell r="BI199">
            <v>0</v>
          </cell>
          <cell r="BJ199">
            <v>215073</v>
          </cell>
          <cell r="BK199">
            <v>0</v>
          </cell>
          <cell r="BL199">
            <v>958042</v>
          </cell>
          <cell r="BM199" t="b">
            <v>1</v>
          </cell>
          <cell r="BN199">
            <v>21507</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E199">
            <v>0</v>
          </cell>
          <cell r="CF199">
            <v>0</v>
          </cell>
          <cell r="CG199" t="str">
            <v>IANUARIE</v>
          </cell>
          <cell r="CH199" t="str">
            <v>IA</v>
          </cell>
          <cell r="CI199">
            <v>0</v>
          </cell>
          <cell r="CJ199" t="b">
            <v>0</v>
          </cell>
          <cell r="CK199">
            <v>0</v>
          </cell>
          <cell r="CL199">
            <v>0</v>
          </cell>
          <cell r="CM199">
            <v>0</v>
          </cell>
          <cell r="CN199">
            <v>11</v>
          </cell>
          <cell r="CO199" t="str">
            <v>N</v>
          </cell>
          <cell r="CP199" t="str">
            <v>N</v>
          </cell>
          <cell r="CQ199" t="b">
            <v>0</v>
          </cell>
          <cell r="CR199">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t="b">
            <v>0</v>
          </cell>
          <cell r="DN199" t="b">
            <v>0</v>
          </cell>
          <cell r="DO199" t="b">
            <v>0</v>
          </cell>
          <cell r="DP199" t="b">
            <v>0</v>
          </cell>
          <cell r="DQ199">
            <v>0</v>
          </cell>
          <cell r="DR199">
            <v>0</v>
          </cell>
          <cell r="DS199">
            <v>0</v>
          </cell>
          <cell r="DT199">
            <v>0</v>
          </cell>
          <cell r="DU199">
            <v>0</v>
          </cell>
          <cell r="DV199">
            <v>0</v>
          </cell>
          <cell r="DW199">
            <v>0</v>
          </cell>
          <cell r="DX199">
            <v>0</v>
          </cell>
          <cell r="DY199">
            <v>0</v>
          </cell>
          <cell r="DZ199">
            <v>0</v>
          </cell>
          <cell r="EA199">
            <v>0</v>
          </cell>
          <cell r="EB199">
            <v>0</v>
          </cell>
          <cell r="EC199">
            <v>0</v>
          </cell>
          <cell r="ED199">
            <v>0</v>
          </cell>
          <cell r="EE199">
            <v>0</v>
          </cell>
          <cell r="EF199">
            <v>0</v>
          </cell>
          <cell r="EG199">
            <v>0</v>
          </cell>
          <cell r="EH199">
            <v>0</v>
          </cell>
          <cell r="EI199">
            <v>0</v>
          </cell>
          <cell r="EJ199">
            <v>0</v>
          </cell>
          <cell r="EK199">
            <v>0</v>
          </cell>
          <cell r="EL199">
            <v>0</v>
          </cell>
          <cell r="EM199">
            <v>0</v>
          </cell>
          <cell r="EN199">
            <v>0</v>
          </cell>
          <cell r="EO199">
            <v>0</v>
          </cell>
          <cell r="EP199">
            <v>0</v>
          </cell>
          <cell r="EQ199">
            <v>0</v>
          </cell>
          <cell r="ER199" t="b">
            <v>0</v>
          </cell>
          <cell r="ES199">
            <v>0</v>
          </cell>
          <cell r="ET199">
            <v>0</v>
          </cell>
          <cell r="EU199">
            <v>0</v>
          </cell>
          <cell r="EV199">
            <v>36530</v>
          </cell>
          <cell r="EW199" t="b">
            <v>0</v>
          </cell>
        </row>
        <row r="200">
          <cell r="A200">
            <v>270</v>
          </cell>
          <cell r="B200" t="str">
            <v>1640525020027</v>
          </cell>
          <cell r="C200" t="str">
            <v>vechi</v>
          </cell>
          <cell r="D200" t="str">
            <v>PACURAR EUGEN</v>
          </cell>
          <cell r="E200" t="str">
            <v>PACURAR</v>
          </cell>
          <cell r="F200" t="str">
            <v>EUGEN</v>
          </cell>
          <cell r="G200" t="str">
            <v>inspector</v>
          </cell>
          <cell r="H200">
            <v>0</v>
          </cell>
          <cell r="I200">
            <v>2497467</v>
          </cell>
          <cell r="J200">
            <v>2497467</v>
          </cell>
          <cell r="K200">
            <v>2497467</v>
          </cell>
          <cell r="L200">
            <v>0</v>
          </cell>
          <cell r="M200">
            <v>0</v>
          </cell>
          <cell r="N200">
            <v>0</v>
          </cell>
          <cell r="O200">
            <v>0</v>
          </cell>
          <cell r="P200">
            <v>0</v>
          </cell>
          <cell r="Q200">
            <v>168</v>
          </cell>
          <cell r="R200">
            <v>168</v>
          </cell>
          <cell r="S200">
            <v>0</v>
          </cell>
          <cell r="T200">
            <v>0</v>
          </cell>
          <cell r="U200">
            <v>0</v>
          </cell>
          <cell r="V200">
            <v>0</v>
          </cell>
          <cell r="W200">
            <v>0</v>
          </cell>
          <cell r="X200">
            <v>0</v>
          </cell>
          <cell r="Y200">
            <v>0</v>
          </cell>
          <cell r="Z200">
            <v>20</v>
          </cell>
          <cell r="AA200">
            <v>499493</v>
          </cell>
          <cell r="AB200">
            <v>499493</v>
          </cell>
          <cell r="AC200">
            <v>0</v>
          </cell>
          <cell r="AD200">
            <v>0</v>
          </cell>
          <cell r="AE200">
            <v>0</v>
          </cell>
          <cell r="AF200">
            <v>15</v>
          </cell>
          <cell r="AG200">
            <v>374620</v>
          </cell>
          <cell r="AH200">
            <v>374620</v>
          </cell>
          <cell r="AI200">
            <v>0</v>
          </cell>
          <cell r="AJ200">
            <v>0</v>
          </cell>
          <cell r="AK200">
            <v>0</v>
          </cell>
          <cell r="AL200">
            <v>0</v>
          </cell>
          <cell r="AM200">
            <v>0</v>
          </cell>
          <cell r="AN200">
            <v>0</v>
          </cell>
          <cell r="AO200">
            <v>0</v>
          </cell>
          <cell r="AP200">
            <v>0</v>
          </cell>
          <cell r="AQ200">
            <v>0</v>
          </cell>
          <cell r="AR200">
            <v>0</v>
          </cell>
          <cell r="AS200">
            <v>0</v>
          </cell>
          <cell r="AT200">
            <v>168579</v>
          </cell>
          <cell r="AU200">
            <v>24975</v>
          </cell>
          <cell r="AV200">
            <v>3371580</v>
          </cell>
          <cell r="AW200">
            <v>236011</v>
          </cell>
          <cell r="AX200">
            <v>0</v>
          </cell>
          <cell r="AY200">
            <v>164850</v>
          </cell>
          <cell r="AZ200">
            <v>2777165</v>
          </cell>
          <cell r="BA200">
            <v>1099000</v>
          </cell>
          <cell r="BB200">
            <v>1.7</v>
          </cell>
          <cell r="BC200">
            <v>769300</v>
          </cell>
          <cell r="BD200">
            <v>1868300</v>
          </cell>
          <cell r="BE200">
            <v>908865</v>
          </cell>
          <cell r="BF200">
            <v>163596</v>
          </cell>
          <cell r="BG200">
            <v>2778419</v>
          </cell>
          <cell r="BH200">
            <v>1100000</v>
          </cell>
          <cell r="BI200">
            <v>0</v>
          </cell>
          <cell r="BJ200">
            <v>249747</v>
          </cell>
          <cell r="BK200">
            <v>0</v>
          </cell>
          <cell r="BL200">
            <v>1403697</v>
          </cell>
          <cell r="BM200" t="b">
            <v>1</v>
          </cell>
          <cell r="BN200">
            <v>24975</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E200">
            <v>0</v>
          </cell>
          <cell r="CF200">
            <v>0</v>
          </cell>
          <cell r="CG200" t="str">
            <v>IANUARIE</v>
          </cell>
          <cell r="CH200" t="str">
            <v>IA</v>
          </cell>
          <cell r="CI200">
            <v>0</v>
          </cell>
          <cell r="CJ200" t="b">
            <v>0</v>
          </cell>
          <cell r="CK200">
            <v>0</v>
          </cell>
          <cell r="CL200">
            <v>0</v>
          </cell>
          <cell r="CM200">
            <v>0</v>
          </cell>
          <cell r="CN200">
            <v>11</v>
          </cell>
          <cell r="CO200" t="str">
            <v>N</v>
          </cell>
          <cell r="CP200" t="str">
            <v>N</v>
          </cell>
          <cell r="CQ200" t="b">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cell r="DH200">
            <v>0</v>
          </cell>
          <cell r="DI200">
            <v>0</v>
          </cell>
          <cell r="DJ200">
            <v>0</v>
          </cell>
          <cell r="DK200">
            <v>0</v>
          </cell>
          <cell r="DL200">
            <v>0</v>
          </cell>
          <cell r="DM200" t="b">
            <v>0</v>
          </cell>
          <cell r="DN200" t="b">
            <v>0</v>
          </cell>
          <cell r="DO200" t="b">
            <v>0</v>
          </cell>
          <cell r="DP200" t="b">
            <v>0</v>
          </cell>
          <cell r="DQ200">
            <v>0</v>
          </cell>
          <cell r="DR200">
            <v>0</v>
          </cell>
          <cell r="DS200">
            <v>0</v>
          </cell>
          <cell r="DT200">
            <v>0</v>
          </cell>
          <cell r="DU200">
            <v>0</v>
          </cell>
          <cell r="DV200">
            <v>0</v>
          </cell>
          <cell r="DW200">
            <v>0</v>
          </cell>
          <cell r="DX200">
            <v>0</v>
          </cell>
          <cell r="DY200">
            <v>0</v>
          </cell>
          <cell r="DZ200">
            <v>0</v>
          </cell>
          <cell r="EA200">
            <v>0</v>
          </cell>
          <cell r="EB200">
            <v>0</v>
          </cell>
          <cell r="EC200">
            <v>0</v>
          </cell>
          <cell r="ED200">
            <v>0</v>
          </cell>
          <cell r="EE200">
            <v>0</v>
          </cell>
          <cell r="EF200">
            <v>0</v>
          </cell>
          <cell r="EG200">
            <v>0</v>
          </cell>
          <cell r="EH200">
            <v>0</v>
          </cell>
          <cell r="EI200">
            <v>0</v>
          </cell>
          <cell r="EJ200">
            <v>0</v>
          </cell>
          <cell r="EK200">
            <v>0</v>
          </cell>
          <cell r="EL200">
            <v>0</v>
          </cell>
          <cell r="EM200">
            <v>0</v>
          </cell>
          <cell r="EN200">
            <v>0</v>
          </cell>
          <cell r="EO200">
            <v>0</v>
          </cell>
          <cell r="EP200">
            <v>0</v>
          </cell>
          <cell r="EQ200">
            <v>0</v>
          </cell>
          <cell r="ER200" t="b">
            <v>0</v>
          </cell>
          <cell r="ES200">
            <v>0</v>
          </cell>
          <cell r="ET200">
            <v>0</v>
          </cell>
          <cell r="EU200">
            <v>0</v>
          </cell>
          <cell r="EV200">
            <v>36283</v>
          </cell>
          <cell r="EW200" t="b">
            <v>0</v>
          </cell>
        </row>
        <row r="201">
          <cell r="A201">
            <v>271</v>
          </cell>
          <cell r="B201" t="str">
            <v>1760916022801</v>
          </cell>
          <cell r="C201" t="str">
            <v>vechi</v>
          </cell>
          <cell r="D201" t="str">
            <v>PASCUT CIPRIAN-GHEORGHE</v>
          </cell>
          <cell r="E201" t="str">
            <v>PASCUT</v>
          </cell>
          <cell r="F201" t="str">
            <v>CIPRIAN-GHEORGHE</v>
          </cell>
          <cell r="G201" t="str">
            <v>inspector</v>
          </cell>
          <cell r="H201">
            <v>0</v>
          </cell>
          <cell r="I201">
            <v>2547000</v>
          </cell>
          <cell r="J201">
            <v>2547000</v>
          </cell>
          <cell r="K201">
            <v>2547000</v>
          </cell>
          <cell r="L201">
            <v>0</v>
          </cell>
          <cell r="M201">
            <v>0</v>
          </cell>
          <cell r="N201">
            <v>0</v>
          </cell>
          <cell r="O201">
            <v>0</v>
          </cell>
          <cell r="P201">
            <v>0</v>
          </cell>
          <cell r="Q201">
            <v>168</v>
          </cell>
          <cell r="R201">
            <v>168</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15</v>
          </cell>
          <cell r="AG201">
            <v>382050</v>
          </cell>
          <cell r="AH201">
            <v>382050</v>
          </cell>
          <cell r="AI201">
            <v>0</v>
          </cell>
          <cell r="AJ201">
            <v>0</v>
          </cell>
          <cell r="AK201">
            <v>0</v>
          </cell>
          <cell r="AL201">
            <v>0</v>
          </cell>
          <cell r="AM201">
            <v>0</v>
          </cell>
          <cell r="AN201">
            <v>0</v>
          </cell>
          <cell r="AO201">
            <v>0</v>
          </cell>
          <cell r="AP201">
            <v>0</v>
          </cell>
          <cell r="AQ201">
            <v>0</v>
          </cell>
          <cell r="AR201">
            <v>0</v>
          </cell>
          <cell r="AS201">
            <v>0</v>
          </cell>
          <cell r="AT201">
            <v>146452</v>
          </cell>
          <cell r="AU201">
            <v>25470</v>
          </cell>
          <cell r="AV201">
            <v>2929050</v>
          </cell>
          <cell r="AW201">
            <v>205034</v>
          </cell>
          <cell r="AX201">
            <v>0</v>
          </cell>
          <cell r="AY201">
            <v>164850</v>
          </cell>
          <cell r="AZ201">
            <v>2387244</v>
          </cell>
          <cell r="BA201">
            <v>1099000</v>
          </cell>
          <cell r="BB201">
            <v>1</v>
          </cell>
          <cell r="BC201">
            <v>0</v>
          </cell>
          <cell r="BD201">
            <v>1099000</v>
          </cell>
          <cell r="BE201">
            <v>1288244</v>
          </cell>
          <cell r="BF201">
            <v>233346</v>
          </cell>
          <cell r="BG201">
            <v>2318748</v>
          </cell>
          <cell r="BH201">
            <v>900000</v>
          </cell>
          <cell r="BI201">
            <v>0</v>
          </cell>
          <cell r="BJ201">
            <v>254700</v>
          </cell>
          <cell r="BK201">
            <v>0</v>
          </cell>
          <cell r="BL201">
            <v>1138578</v>
          </cell>
          <cell r="BM201" t="b">
            <v>1</v>
          </cell>
          <cell r="BN201">
            <v>25470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E201">
            <v>0</v>
          </cell>
          <cell r="CF201">
            <v>0</v>
          </cell>
          <cell r="CG201" t="str">
            <v>IANUARIE</v>
          </cell>
          <cell r="CH201" t="str">
            <v>IA</v>
          </cell>
          <cell r="CI201">
            <v>0</v>
          </cell>
          <cell r="CJ201" t="b">
            <v>0</v>
          </cell>
          <cell r="CK201">
            <v>0</v>
          </cell>
          <cell r="CL201">
            <v>0</v>
          </cell>
          <cell r="CM201">
            <v>0</v>
          </cell>
          <cell r="CN201">
            <v>11</v>
          </cell>
          <cell r="CO201" t="str">
            <v>N</v>
          </cell>
          <cell r="CP201" t="str">
            <v>N</v>
          </cell>
          <cell r="CQ201" t="b">
            <v>0</v>
          </cell>
          <cell r="CR201">
            <v>0</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cell r="DJ201">
            <v>0</v>
          </cell>
          <cell r="DK201">
            <v>0</v>
          </cell>
          <cell r="DL201">
            <v>0</v>
          </cell>
          <cell r="DM201" t="b">
            <v>0</v>
          </cell>
          <cell r="DN201" t="b">
            <v>0</v>
          </cell>
          <cell r="DO201" t="b">
            <v>0</v>
          </cell>
          <cell r="DP201" t="b">
            <v>0</v>
          </cell>
          <cell r="DQ201">
            <v>0</v>
          </cell>
          <cell r="DR201">
            <v>0</v>
          </cell>
          <cell r="DS201">
            <v>0</v>
          </cell>
          <cell r="DT201">
            <v>0</v>
          </cell>
          <cell r="DU201">
            <v>0</v>
          </cell>
          <cell r="DV201">
            <v>0</v>
          </cell>
          <cell r="DW201">
            <v>0</v>
          </cell>
          <cell r="DX201">
            <v>0</v>
          </cell>
          <cell r="DY201">
            <v>0</v>
          </cell>
          <cell r="DZ201">
            <v>0</v>
          </cell>
          <cell r="EA201">
            <v>0</v>
          </cell>
          <cell r="EB201">
            <v>0</v>
          </cell>
          <cell r="EC201">
            <v>0</v>
          </cell>
          <cell r="ED201">
            <v>0</v>
          </cell>
          <cell r="EE201">
            <v>0</v>
          </cell>
          <cell r="EF201">
            <v>0</v>
          </cell>
          <cell r="EG201">
            <v>0</v>
          </cell>
          <cell r="EH201">
            <v>0</v>
          </cell>
          <cell r="EI201">
            <v>0</v>
          </cell>
          <cell r="EJ201">
            <v>0</v>
          </cell>
          <cell r="EK201">
            <v>0</v>
          </cell>
          <cell r="EL201">
            <v>0</v>
          </cell>
          <cell r="EM201">
            <v>0</v>
          </cell>
          <cell r="EN201">
            <v>0</v>
          </cell>
          <cell r="EO201">
            <v>0</v>
          </cell>
          <cell r="EP201">
            <v>0</v>
          </cell>
          <cell r="EQ201">
            <v>0</v>
          </cell>
          <cell r="ER201" t="b">
            <v>0</v>
          </cell>
          <cell r="ES201">
            <v>0</v>
          </cell>
          <cell r="ET201">
            <v>0</v>
          </cell>
          <cell r="EU201">
            <v>0</v>
          </cell>
          <cell r="EV201">
            <v>36332</v>
          </cell>
          <cell r="EW201" t="b">
            <v>0</v>
          </cell>
        </row>
        <row r="202">
          <cell r="A202">
            <v>272</v>
          </cell>
          <cell r="B202" t="str">
            <v>2650814020046</v>
          </cell>
          <cell r="C202" t="str">
            <v>vechi</v>
          </cell>
          <cell r="D202" t="str">
            <v>TAMAS NADINA</v>
          </cell>
          <cell r="E202" t="str">
            <v>TAMAS</v>
          </cell>
          <cell r="F202" t="str">
            <v>NADINA</v>
          </cell>
          <cell r="G202" t="str">
            <v>inspector</v>
          </cell>
          <cell r="H202">
            <v>0</v>
          </cell>
          <cell r="I202">
            <v>2150733</v>
          </cell>
          <cell r="J202">
            <v>2150733</v>
          </cell>
          <cell r="K202">
            <v>2150733</v>
          </cell>
          <cell r="L202">
            <v>0</v>
          </cell>
          <cell r="M202">
            <v>0</v>
          </cell>
          <cell r="N202">
            <v>0</v>
          </cell>
          <cell r="O202">
            <v>0</v>
          </cell>
          <cell r="P202">
            <v>0</v>
          </cell>
          <cell r="Q202">
            <v>168</v>
          </cell>
          <cell r="R202">
            <v>168</v>
          </cell>
          <cell r="S202">
            <v>0</v>
          </cell>
          <cell r="T202">
            <v>0</v>
          </cell>
          <cell r="U202">
            <v>0</v>
          </cell>
          <cell r="V202">
            <v>0</v>
          </cell>
          <cell r="W202">
            <v>0</v>
          </cell>
          <cell r="X202">
            <v>0</v>
          </cell>
          <cell r="Y202">
            <v>0</v>
          </cell>
          <cell r="Z202">
            <v>20</v>
          </cell>
          <cell r="AA202">
            <v>430147</v>
          </cell>
          <cell r="AB202">
            <v>430147</v>
          </cell>
          <cell r="AC202">
            <v>0</v>
          </cell>
          <cell r="AD202">
            <v>0</v>
          </cell>
          <cell r="AE202">
            <v>0</v>
          </cell>
          <cell r="AF202">
            <v>15</v>
          </cell>
          <cell r="AG202">
            <v>322610</v>
          </cell>
          <cell r="AH202">
            <v>322610</v>
          </cell>
          <cell r="AI202">
            <v>0</v>
          </cell>
          <cell r="AJ202">
            <v>0</v>
          </cell>
          <cell r="AK202">
            <v>0</v>
          </cell>
          <cell r="AL202">
            <v>0</v>
          </cell>
          <cell r="AM202">
            <v>0</v>
          </cell>
          <cell r="AN202">
            <v>0</v>
          </cell>
          <cell r="AO202">
            <v>0</v>
          </cell>
          <cell r="AP202">
            <v>0</v>
          </cell>
          <cell r="AQ202">
            <v>0</v>
          </cell>
          <cell r="AR202">
            <v>0</v>
          </cell>
          <cell r="AS202">
            <v>0</v>
          </cell>
          <cell r="AT202">
            <v>145174</v>
          </cell>
          <cell r="AU202">
            <v>21507</v>
          </cell>
          <cell r="AV202">
            <v>2903490</v>
          </cell>
          <cell r="AW202">
            <v>203244</v>
          </cell>
          <cell r="AX202">
            <v>0</v>
          </cell>
          <cell r="AY202">
            <v>164850</v>
          </cell>
          <cell r="AZ202">
            <v>2368715</v>
          </cell>
          <cell r="BA202">
            <v>1099000</v>
          </cell>
          <cell r="BB202">
            <v>1.35</v>
          </cell>
          <cell r="BC202">
            <v>384650</v>
          </cell>
          <cell r="BD202">
            <v>1483650</v>
          </cell>
          <cell r="BE202">
            <v>885065</v>
          </cell>
          <cell r="BF202">
            <v>159312</v>
          </cell>
          <cell r="BG202">
            <v>2374253</v>
          </cell>
          <cell r="BH202">
            <v>1000000</v>
          </cell>
          <cell r="BI202">
            <v>0</v>
          </cell>
          <cell r="BJ202">
            <v>215073</v>
          </cell>
          <cell r="BK202">
            <v>0</v>
          </cell>
          <cell r="BL202">
            <v>1137673</v>
          </cell>
          <cell r="BM202" t="b">
            <v>1</v>
          </cell>
          <cell r="BN202">
            <v>21507</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E202">
            <v>0</v>
          </cell>
          <cell r="CF202">
            <v>0</v>
          </cell>
          <cell r="CG202" t="str">
            <v>IANUARIE</v>
          </cell>
          <cell r="CH202" t="str">
            <v>IA</v>
          </cell>
          <cell r="CI202">
            <v>0</v>
          </cell>
          <cell r="CJ202" t="b">
            <v>0</v>
          </cell>
          <cell r="CK202">
            <v>0</v>
          </cell>
          <cell r="CL202">
            <v>0</v>
          </cell>
          <cell r="CM202">
            <v>0</v>
          </cell>
          <cell r="CN202">
            <v>11</v>
          </cell>
          <cell r="CO202" t="str">
            <v>N</v>
          </cell>
          <cell r="CP202" t="str">
            <v>N</v>
          </cell>
          <cell r="CQ202" t="b">
            <v>0</v>
          </cell>
          <cell r="CR202">
            <v>0</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J202">
            <v>0</v>
          </cell>
          <cell r="DK202">
            <v>0</v>
          </cell>
          <cell r="DL202">
            <v>0</v>
          </cell>
          <cell r="DM202" t="b">
            <v>0</v>
          </cell>
          <cell r="DN202" t="b">
            <v>0</v>
          </cell>
          <cell r="DO202" t="b">
            <v>0</v>
          </cell>
          <cell r="DP202" t="b">
            <v>0</v>
          </cell>
          <cell r="DQ202">
            <v>0</v>
          </cell>
          <cell r="DR202">
            <v>0</v>
          </cell>
          <cell r="DS202">
            <v>0</v>
          </cell>
          <cell r="DT202">
            <v>0</v>
          </cell>
          <cell r="DU202">
            <v>0</v>
          </cell>
          <cell r="DV202">
            <v>0</v>
          </cell>
          <cell r="DW202">
            <v>0</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0</v>
          </cell>
          <cell r="EM202">
            <v>0</v>
          </cell>
          <cell r="EN202">
            <v>0</v>
          </cell>
          <cell r="EO202">
            <v>0</v>
          </cell>
          <cell r="EP202">
            <v>0</v>
          </cell>
          <cell r="EQ202">
            <v>0</v>
          </cell>
          <cell r="ER202" t="b">
            <v>0</v>
          </cell>
          <cell r="ES202">
            <v>0</v>
          </cell>
          <cell r="ET202">
            <v>0</v>
          </cell>
          <cell r="EU202">
            <v>0</v>
          </cell>
          <cell r="EV202">
            <v>36530</v>
          </cell>
          <cell r="EW202" t="b">
            <v>0</v>
          </cell>
        </row>
        <row r="203">
          <cell r="A203">
            <v>273</v>
          </cell>
          <cell r="B203" t="str">
            <v>1670328020030</v>
          </cell>
          <cell r="C203" t="str">
            <v>vechi</v>
          </cell>
          <cell r="D203" t="str">
            <v>TIULEA TIBERIU</v>
          </cell>
          <cell r="E203" t="str">
            <v>TIULEA</v>
          </cell>
          <cell r="F203" t="str">
            <v>TIBERIU</v>
          </cell>
          <cell r="G203" t="str">
            <v>inspector</v>
          </cell>
          <cell r="H203">
            <v>0</v>
          </cell>
          <cell r="I203">
            <v>2547000</v>
          </cell>
          <cell r="J203">
            <v>2547000</v>
          </cell>
          <cell r="K203">
            <v>2547000</v>
          </cell>
          <cell r="L203">
            <v>0</v>
          </cell>
          <cell r="M203">
            <v>0</v>
          </cell>
          <cell r="N203">
            <v>0</v>
          </cell>
          <cell r="O203">
            <v>0</v>
          </cell>
          <cell r="P203">
            <v>0</v>
          </cell>
          <cell r="Q203">
            <v>168</v>
          </cell>
          <cell r="R203">
            <v>168</v>
          </cell>
          <cell r="S203">
            <v>0</v>
          </cell>
          <cell r="T203">
            <v>0</v>
          </cell>
          <cell r="U203">
            <v>0</v>
          </cell>
          <cell r="V203">
            <v>0</v>
          </cell>
          <cell r="W203">
            <v>0</v>
          </cell>
          <cell r="X203">
            <v>0</v>
          </cell>
          <cell r="Y203">
            <v>0</v>
          </cell>
          <cell r="Z203">
            <v>20</v>
          </cell>
          <cell r="AA203">
            <v>509400</v>
          </cell>
          <cell r="AB203">
            <v>509400</v>
          </cell>
          <cell r="AC203">
            <v>0</v>
          </cell>
          <cell r="AD203">
            <v>0</v>
          </cell>
          <cell r="AE203">
            <v>0</v>
          </cell>
          <cell r="AF203">
            <v>15</v>
          </cell>
          <cell r="AG203">
            <v>382050</v>
          </cell>
          <cell r="AH203">
            <v>382050</v>
          </cell>
          <cell r="AI203">
            <v>0</v>
          </cell>
          <cell r="AJ203">
            <v>0</v>
          </cell>
          <cell r="AK203">
            <v>0</v>
          </cell>
          <cell r="AL203">
            <v>0</v>
          </cell>
          <cell r="AM203">
            <v>0</v>
          </cell>
          <cell r="AN203">
            <v>0</v>
          </cell>
          <cell r="AO203">
            <v>0</v>
          </cell>
          <cell r="AP203">
            <v>0</v>
          </cell>
          <cell r="AQ203">
            <v>0</v>
          </cell>
          <cell r="AR203">
            <v>0</v>
          </cell>
          <cell r="AS203">
            <v>0</v>
          </cell>
          <cell r="AT203">
            <v>171922</v>
          </cell>
          <cell r="AU203">
            <v>25470</v>
          </cell>
          <cell r="AV203">
            <v>3438450</v>
          </cell>
          <cell r="AW203">
            <v>240692</v>
          </cell>
          <cell r="AX203">
            <v>0</v>
          </cell>
          <cell r="AY203">
            <v>164850</v>
          </cell>
          <cell r="AZ203">
            <v>2835516</v>
          </cell>
          <cell r="BA203">
            <v>1099000</v>
          </cell>
          <cell r="BB203">
            <v>1</v>
          </cell>
          <cell r="BC203">
            <v>0</v>
          </cell>
          <cell r="BD203">
            <v>1099000</v>
          </cell>
          <cell r="BE203">
            <v>1736516</v>
          </cell>
          <cell r="BF203">
            <v>336449</v>
          </cell>
          <cell r="BG203">
            <v>2663917</v>
          </cell>
          <cell r="BH203">
            <v>1500000</v>
          </cell>
          <cell r="BI203">
            <v>0</v>
          </cell>
          <cell r="BJ203">
            <v>254700</v>
          </cell>
          <cell r="BK203">
            <v>0</v>
          </cell>
          <cell r="BL203">
            <v>883747</v>
          </cell>
          <cell r="BM203" t="b">
            <v>1</v>
          </cell>
          <cell r="BN203">
            <v>25470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E203">
            <v>0</v>
          </cell>
          <cell r="CF203">
            <v>0</v>
          </cell>
          <cell r="CG203" t="str">
            <v>IANUARIE</v>
          </cell>
          <cell r="CH203" t="str">
            <v>IA</v>
          </cell>
          <cell r="CI203">
            <v>0</v>
          </cell>
          <cell r="CJ203" t="b">
            <v>0</v>
          </cell>
          <cell r="CK203">
            <v>0</v>
          </cell>
          <cell r="CL203">
            <v>0</v>
          </cell>
          <cell r="CM203">
            <v>0</v>
          </cell>
          <cell r="CN203">
            <v>11</v>
          </cell>
          <cell r="CO203" t="str">
            <v>N</v>
          </cell>
          <cell r="CP203" t="str">
            <v>N</v>
          </cell>
          <cell r="CQ203" t="b">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t="b">
            <v>0</v>
          </cell>
          <cell r="DN203" t="b">
            <v>0</v>
          </cell>
          <cell r="DO203" t="b">
            <v>0</v>
          </cell>
          <cell r="DP203" t="b">
            <v>0</v>
          </cell>
          <cell r="DQ203">
            <v>0</v>
          </cell>
          <cell r="DR203">
            <v>0</v>
          </cell>
          <cell r="DS203">
            <v>0</v>
          </cell>
          <cell r="DT203">
            <v>0</v>
          </cell>
          <cell r="DU203">
            <v>0</v>
          </cell>
          <cell r="DV203">
            <v>0</v>
          </cell>
          <cell r="DW203">
            <v>0</v>
          </cell>
          <cell r="DX203">
            <v>0</v>
          </cell>
          <cell r="DY203">
            <v>0</v>
          </cell>
          <cell r="DZ203">
            <v>0</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t="b">
            <v>0</v>
          </cell>
          <cell r="ES203">
            <v>0</v>
          </cell>
          <cell r="ET203">
            <v>0</v>
          </cell>
          <cell r="EU203">
            <v>0</v>
          </cell>
          <cell r="EV203">
            <v>36336</v>
          </cell>
          <cell r="EW203" t="b">
            <v>0</v>
          </cell>
        </row>
        <row r="204">
          <cell r="A204">
            <v>274</v>
          </cell>
          <cell r="B204" t="str">
            <v>1660905022805</v>
          </cell>
          <cell r="C204" t="str">
            <v>vechi</v>
          </cell>
          <cell r="D204" t="str">
            <v>TOMA DORIN-VIRGIL</v>
          </cell>
          <cell r="E204" t="str">
            <v>TOMA</v>
          </cell>
          <cell r="F204" t="str">
            <v>DORIN-VIRGIL</v>
          </cell>
          <cell r="G204" t="str">
            <v>inspector</v>
          </cell>
          <cell r="H204">
            <v>0</v>
          </cell>
          <cell r="I204">
            <v>2547000</v>
          </cell>
          <cell r="J204">
            <v>2547000</v>
          </cell>
          <cell r="K204">
            <v>2547000</v>
          </cell>
          <cell r="L204">
            <v>0</v>
          </cell>
          <cell r="M204">
            <v>0</v>
          </cell>
          <cell r="N204">
            <v>0</v>
          </cell>
          <cell r="O204">
            <v>0</v>
          </cell>
          <cell r="P204">
            <v>0</v>
          </cell>
          <cell r="Q204">
            <v>168</v>
          </cell>
          <cell r="R204">
            <v>168</v>
          </cell>
          <cell r="S204">
            <v>0</v>
          </cell>
          <cell r="T204">
            <v>0</v>
          </cell>
          <cell r="U204">
            <v>0</v>
          </cell>
          <cell r="V204">
            <v>0</v>
          </cell>
          <cell r="W204">
            <v>0</v>
          </cell>
          <cell r="X204">
            <v>0</v>
          </cell>
          <cell r="Y204">
            <v>0</v>
          </cell>
          <cell r="Z204">
            <v>10</v>
          </cell>
          <cell r="AA204">
            <v>254700</v>
          </cell>
          <cell r="AB204">
            <v>254700</v>
          </cell>
          <cell r="AC204">
            <v>0</v>
          </cell>
          <cell r="AD204">
            <v>0</v>
          </cell>
          <cell r="AE204">
            <v>0</v>
          </cell>
          <cell r="AF204">
            <v>15</v>
          </cell>
          <cell r="AG204">
            <v>382050</v>
          </cell>
          <cell r="AH204">
            <v>382050</v>
          </cell>
          <cell r="AI204">
            <v>0</v>
          </cell>
          <cell r="AJ204">
            <v>0</v>
          </cell>
          <cell r="AK204">
            <v>0</v>
          </cell>
          <cell r="AL204">
            <v>0</v>
          </cell>
          <cell r="AM204">
            <v>0</v>
          </cell>
          <cell r="AN204">
            <v>0</v>
          </cell>
          <cell r="AO204">
            <v>0</v>
          </cell>
          <cell r="AP204">
            <v>0</v>
          </cell>
          <cell r="AQ204">
            <v>0</v>
          </cell>
          <cell r="AR204">
            <v>0</v>
          </cell>
          <cell r="AS204">
            <v>0</v>
          </cell>
          <cell r="AT204">
            <v>159188</v>
          </cell>
          <cell r="AU204">
            <v>25470</v>
          </cell>
          <cell r="AV204">
            <v>3183750</v>
          </cell>
          <cell r="AW204">
            <v>222862</v>
          </cell>
          <cell r="AX204">
            <v>0</v>
          </cell>
          <cell r="AY204">
            <v>164850</v>
          </cell>
          <cell r="AZ204">
            <v>2611380</v>
          </cell>
          <cell r="BA204">
            <v>1099000</v>
          </cell>
          <cell r="BB204">
            <v>1.35</v>
          </cell>
          <cell r="BC204">
            <v>384650</v>
          </cell>
          <cell r="BD204">
            <v>1483650</v>
          </cell>
          <cell r="BE204">
            <v>1127730</v>
          </cell>
          <cell r="BF204">
            <v>202991</v>
          </cell>
          <cell r="BG204">
            <v>2573239</v>
          </cell>
          <cell r="BH204">
            <v>1000000</v>
          </cell>
          <cell r="BI204">
            <v>0</v>
          </cell>
          <cell r="BJ204">
            <v>254700</v>
          </cell>
          <cell r="BK204">
            <v>0</v>
          </cell>
          <cell r="BL204">
            <v>1293069</v>
          </cell>
          <cell r="BM204" t="b">
            <v>1</v>
          </cell>
          <cell r="BN204">
            <v>25470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E204">
            <v>0</v>
          </cell>
          <cell r="CF204">
            <v>0</v>
          </cell>
          <cell r="CG204" t="str">
            <v>IANUARIE</v>
          </cell>
          <cell r="CH204" t="str">
            <v>IA</v>
          </cell>
          <cell r="CI204">
            <v>0</v>
          </cell>
          <cell r="CJ204" t="b">
            <v>0</v>
          </cell>
          <cell r="CK204">
            <v>0</v>
          </cell>
          <cell r="CL204">
            <v>0</v>
          </cell>
          <cell r="CM204">
            <v>0</v>
          </cell>
          <cell r="CN204">
            <v>11</v>
          </cell>
          <cell r="CO204" t="str">
            <v>N</v>
          </cell>
          <cell r="CP204" t="str">
            <v>N</v>
          </cell>
          <cell r="CQ204" t="b">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t="b">
            <v>0</v>
          </cell>
          <cell r="DN204" t="b">
            <v>0</v>
          </cell>
          <cell r="DO204" t="b">
            <v>0</v>
          </cell>
          <cell r="DP204" t="b">
            <v>0</v>
          </cell>
          <cell r="DQ204">
            <v>0</v>
          </cell>
          <cell r="DR204">
            <v>0</v>
          </cell>
          <cell r="DS204">
            <v>0</v>
          </cell>
          <cell r="DT204">
            <v>0</v>
          </cell>
          <cell r="DU204">
            <v>0</v>
          </cell>
          <cell r="DV204">
            <v>0</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v>
          </cell>
          <cell r="EQ204">
            <v>0</v>
          </cell>
          <cell r="ER204" t="b">
            <v>0</v>
          </cell>
          <cell r="ES204">
            <v>0</v>
          </cell>
          <cell r="ET204">
            <v>0</v>
          </cell>
          <cell r="EU204">
            <v>0</v>
          </cell>
          <cell r="EV204">
            <v>36339</v>
          </cell>
          <cell r="EW204" t="b">
            <v>0</v>
          </cell>
        </row>
        <row r="205">
          <cell r="A205">
            <v>275</v>
          </cell>
          <cell r="B205" t="str">
            <v>2740902020020</v>
          </cell>
          <cell r="C205" t="str">
            <v>vechi</v>
          </cell>
          <cell r="D205" t="str">
            <v>TULCAN DANIELA</v>
          </cell>
          <cell r="E205" t="str">
            <v>TULCAN</v>
          </cell>
          <cell r="F205" t="str">
            <v>DANIELA</v>
          </cell>
          <cell r="G205" t="str">
            <v>inspector</v>
          </cell>
          <cell r="H205">
            <v>0</v>
          </cell>
          <cell r="I205">
            <v>2150733</v>
          </cell>
          <cell r="J205">
            <v>2150733</v>
          </cell>
          <cell r="K205">
            <v>2150733</v>
          </cell>
          <cell r="L205">
            <v>0</v>
          </cell>
          <cell r="M205">
            <v>0</v>
          </cell>
          <cell r="N205">
            <v>0</v>
          </cell>
          <cell r="O205">
            <v>0</v>
          </cell>
          <cell r="P205">
            <v>0</v>
          </cell>
          <cell r="Q205">
            <v>168</v>
          </cell>
          <cell r="R205">
            <v>168</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15</v>
          </cell>
          <cell r="AG205">
            <v>322610</v>
          </cell>
          <cell r="AH205">
            <v>322610</v>
          </cell>
          <cell r="AI205">
            <v>0</v>
          </cell>
          <cell r="AJ205">
            <v>0</v>
          </cell>
          <cell r="AK205">
            <v>0</v>
          </cell>
          <cell r="AL205">
            <v>0</v>
          </cell>
          <cell r="AM205">
            <v>0</v>
          </cell>
          <cell r="AN205">
            <v>0</v>
          </cell>
          <cell r="AO205">
            <v>0</v>
          </cell>
          <cell r="AP205">
            <v>0</v>
          </cell>
          <cell r="AQ205">
            <v>0</v>
          </cell>
          <cell r="AR205">
            <v>0</v>
          </cell>
          <cell r="AS205">
            <v>0</v>
          </cell>
          <cell r="AT205">
            <v>123667</v>
          </cell>
          <cell r="AU205">
            <v>21507</v>
          </cell>
          <cell r="AV205">
            <v>2473343</v>
          </cell>
          <cell r="AW205">
            <v>173134</v>
          </cell>
          <cell r="AX205">
            <v>0</v>
          </cell>
          <cell r="AY205">
            <v>164850</v>
          </cell>
          <cell r="AZ205">
            <v>1990185</v>
          </cell>
          <cell r="BA205">
            <v>1099000</v>
          </cell>
          <cell r="BB205">
            <v>1</v>
          </cell>
          <cell r="BC205">
            <v>0</v>
          </cell>
          <cell r="BD205">
            <v>1099000</v>
          </cell>
          <cell r="BE205">
            <v>891185</v>
          </cell>
          <cell r="BF205">
            <v>160413</v>
          </cell>
          <cell r="BG205">
            <v>1994622</v>
          </cell>
          <cell r="BH205">
            <v>800000</v>
          </cell>
          <cell r="BI205">
            <v>0</v>
          </cell>
          <cell r="BJ205">
            <v>215073</v>
          </cell>
          <cell r="BK205">
            <v>0</v>
          </cell>
          <cell r="BL205">
            <v>979549</v>
          </cell>
          <cell r="BM205" t="b">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E205">
            <v>0</v>
          </cell>
          <cell r="CF205">
            <v>0</v>
          </cell>
          <cell r="CG205" t="str">
            <v>IANUARIE</v>
          </cell>
          <cell r="CH205" t="str">
            <v>IA</v>
          </cell>
          <cell r="CI205">
            <v>0</v>
          </cell>
          <cell r="CJ205" t="b">
            <v>0</v>
          </cell>
          <cell r="CK205">
            <v>0</v>
          </cell>
          <cell r="CL205">
            <v>0</v>
          </cell>
          <cell r="CM205">
            <v>0</v>
          </cell>
          <cell r="CN205">
            <v>11</v>
          </cell>
          <cell r="CO205" t="str">
            <v>N</v>
          </cell>
          <cell r="CP205" t="str">
            <v>N</v>
          </cell>
          <cell r="CQ205" t="b">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t="b">
            <v>0</v>
          </cell>
          <cell r="DN205" t="b">
            <v>0</v>
          </cell>
          <cell r="DO205" t="b">
            <v>0</v>
          </cell>
          <cell r="DP205" t="b">
            <v>0</v>
          </cell>
          <cell r="DQ205">
            <v>0</v>
          </cell>
          <cell r="DR205">
            <v>0</v>
          </cell>
          <cell r="DS205">
            <v>0</v>
          </cell>
          <cell r="DT205">
            <v>0</v>
          </cell>
          <cell r="DU205">
            <v>0</v>
          </cell>
          <cell r="DV205">
            <v>0</v>
          </cell>
          <cell r="DW205">
            <v>0</v>
          </cell>
          <cell r="DX205">
            <v>0</v>
          </cell>
          <cell r="DY205">
            <v>0</v>
          </cell>
          <cell r="DZ205">
            <v>0</v>
          </cell>
          <cell r="EA205">
            <v>0</v>
          </cell>
          <cell r="EB205">
            <v>0</v>
          </cell>
          <cell r="EC205">
            <v>0</v>
          </cell>
          <cell r="ED205">
            <v>0</v>
          </cell>
          <cell r="EE205">
            <v>0</v>
          </cell>
          <cell r="EF205">
            <v>0</v>
          </cell>
          <cell r="EG205">
            <v>0</v>
          </cell>
          <cell r="EH205">
            <v>0</v>
          </cell>
          <cell r="EI205">
            <v>0</v>
          </cell>
          <cell r="EJ205">
            <v>0</v>
          </cell>
          <cell r="EK205">
            <v>0</v>
          </cell>
          <cell r="EL205">
            <v>0</v>
          </cell>
          <cell r="EM205">
            <v>0</v>
          </cell>
          <cell r="EN205">
            <v>0</v>
          </cell>
          <cell r="EO205">
            <v>0</v>
          </cell>
          <cell r="EP205">
            <v>0</v>
          </cell>
          <cell r="EQ205">
            <v>0</v>
          </cell>
          <cell r="ER205" t="b">
            <v>0</v>
          </cell>
          <cell r="ES205">
            <v>0</v>
          </cell>
          <cell r="ET205">
            <v>0</v>
          </cell>
          <cell r="EU205">
            <v>0</v>
          </cell>
          <cell r="EV205">
            <v>36531</v>
          </cell>
          <cell r="EW205" t="b">
            <v>0</v>
          </cell>
        </row>
        <row r="206">
          <cell r="A206">
            <v>276</v>
          </cell>
          <cell r="B206" t="str">
            <v>2781126020043</v>
          </cell>
          <cell r="C206" t="str">
            <v>vechi</v>
          </cell>
          <cell r="D206" t="str">
            <v>MARIS ALINA</v>
          </cell>
          <cell r="E206" t="str">
            <v>MARIS</v>
          </cell>
          <cell r="F206" t="str">
            <v>ALINA</v>
          </cell>
          <cell r="G206" t="str">
            <v>referent</v>
          </cell>
          <cell r="H206">
            <v>0</v>
          </cell>
          <cell r="I206">
            <v>2330800</v>
          </cell>
          <cell r="J206">
            <v>2330800</v>
          </cell>
          <cell r="K206">
            <v>1775848</v>
          </cell>
          <cell r="L206">
            <v>0</v>
          </cell>
          <cell r="M206">
            <v>0</v>
          </cell>
          <cell r="N206">
            <v>0</v>
          </cell>
          <cell r="O206">
            <v>0</v>
          </cell>
          <cell r="P206">
            <v>0</v>
          </cell>
          <cell r="Q206">
            <v>168</v>
          </cell>
          <cell r="R206">
            <v>128</v>
          </cell>
          <cell r="S206">
            <v>0</v>
          </cell>
          <cell r="T206">
            <v>0</v>
          </cell>
          <cell r="U206">
            <v>0</v>
          </cell>
          <cell r="V206">
            <v>0</v>
          </cell>
          <cell r="W206">
            <v>0</v>
          </cell>
          <cell r="X206">
            <v>0</v>
          </cell>
          <cell r="Y206">
            <v>0</v>
          </cell>
          <cell r="Z206">
            <v>5</v>
          </cell>
          <cell r="AA206">
            <v>88792</v>
          </cell>
          <cell r="AB206">
            <v>116540</v>
          </cell>
          <cell r="AC206">
            <v>0</v>
          </cell>
          <cell r="AD206">
            <v>0</v>
          </cell>
          <cell r="AE206">
            <v>0</v>
          </cell>
          <cell r="AF206">
            <v>0</v>
          </cell>
          <cell r="AG206">
            <v>0</v>
          </cell>
          <cell r="AH206">
            <v>0</v>
          </cell>
          <cell r="AI206">
            <v>0</v>
          </cell>
          <cell r="AJ206">
            <v>0</v>
          </cell>
          <cell r="AK206">
            <v>265128</v>
          </cell>
          <cell r="AL206">
            <v>0</v>
          </cell>
          <cell r="AM206">
            <v>0</v>
          </cell>
          <cell r="AN206">
            <v>0</v>
          </cell>
          <cell r="AO206">
            <v>0</v>
          </cell>
          <cell r="AP206">
            <v>0</v>
          </cell>
          <cell r="AQ206">
            <v>0</v>
          </cell>
          <cell r="AR206">
            <v>0</v>
          </cell>
          <cell r="AS206">
            <v>0</v>
          </cell>
          <cell r="AT206">
            <v>122367</v>
          </cell>
          <cell r="AU206">
            <v>23308</v>
          </cell>
          <cell r="AV206">
            <v>2129768</v>
          </cell>
          <cell r="AW206">
            <v>130525</v>
          </cell>
          <cell r="AX206">
            <v>0</v>
          </cell>
          <cell r="AY206">
            <v>164850</v>
          </cell>
          <cell r="AZ206">
            <v>1688718</v>
          </cell>
          <cell r="BA206">
            <v>1099000</v>
          </cell>
          <cell r="BB206">
            <v>1</v>
          </cell>
          <cell r="BC206">
            <v>0</v>
          </cell>
          <cell r="BD206">
            <v>1099000</v>
          </cell>
          <cell r="BE206">
            <v>589718</v>
          </cell>
          <cell r="BF206">
            <v>106149</v>
          </cell>
          <cell r="BG206">
            <v>1747419</v>
          </cell>
          <cell r="BH206">
            <v>900000</v>
          </cell>
          <cell r="BI206">
            <v>0</v>
          </cell>
          <cell r="BJ206">
            <v>0</v>
          </cell>
          <cell r="BK206">
            <v>0</v>
          </cell>
          <cell r="BL206">
            <v>824111</v>
          </cell>
          <cell r="BM206" t="b">
            <v>1</v>
          </cell>
          <cell r="BN206">
            <v>23308</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E206">
            <v>0</v>
          </cell>
          <cell r="CF206">
            <v>0</v>
          </cell>
          <cell r="CG206" t="str">
            <v>IANUARIE</v>
          </cell>
          <cell r="CH206" t="str">
            <v>I</v>
          </cell>
          <cell r="CI206">
            <v>0</v>
          </cell>
          <cell r="CJ206" t="b">
            <v>0</v>
          </cell>
          <cell r="CK206">
            <v>0</v>
          </cell>
          <cell r="CL206">
            <v>0</v>
          </cell>
          <cell r="CM206">
            <v>0</v>
          </cell>
          <cell r="CN206">
            <v>11</v>
          </cell>
          <cell r="CO206" t="str">
            <v>N</v>
          </cell>
          <cell r="CP206" t="str">
            <v>N</v>
          </cell>
          <cell r="CQ206" t="b">
            <v>0</v>
          </cell>
          <cell r="CR206">
            <v>65</v>
          </cell>
          <cell r="CS206">
            <v>0</v>
          </cell>
          <cell r="CT206">
            <v>40</v>
          </cell>
          <cell r="CU206">
            <v>40</v>
          </cell>
          <cell r="CV206">
            <v>0</v>
          </cell>
          <cell r="CW206">
            <v>24</v>
          </cell>
          <cell r="CX206">
            <v>265128</v>
          </cell>
          <cell r="CY206">
            <v>0</v>
          </cell>
          <cell r="CZ206">
            <v>40</v>
          </cell>
          <cell r="DA206">
            <v>40</v>
          </cell>
          <cell r="DB206">
            <v>0</v>
          </cell>
          <cell r="DC206">
            <v>265128</v>
          </cell>
          <cell r="DD206">
            <v>0</v>
          </cell>
          <cell r="DE206">
            <v>265128</v>
          </cell>
          <cell r="DF206">
            <v>0</v>
          </cell>
          <cell r="DG206">
            <v>0</v>
          </cell>
          <cell r="DH206">
            <v>0</v>
          </cell>
          <cell r="DI206">
            <v>0</v>
          </cell>
          <cell r="DJ206">
            <v>0</v>
          </cell>
          <cell r="DK206">
            <v>0</v>
          </cell>
          <cell r="DL206">
            <v>0</v>
          </cell>
          <cell r="DM206" t="b">
            <v>0</v>
          </cell>
          <cell r="DN206" t="b">
            <v>0</v>
          </cell>
          <cell r="DO206" t="b">
            <v>0</v>
          </cell>
          <cell r="DP206" t="b">
            <v>0</v>
          </cell>
          <cell r="DQ206">
            <v>0</v>
          </cell>
          <cell r="DR206">
            <v>0</v>
          </cell>
          <cell r="DS206">
            <v>0</v>
          </cell>
          <cell r="DT206">
            <v>0</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t="b">
            <v>0</v>
          </cell>
          <cell r="ES206">
            <v>0</v>
          </cell>
          <cell r="ET206">
            <v>0</v>
          </cell>
          <cell r="EU206">
            <v>0</v>
          </cell>
          <cell r="EV206">
            <v>36416</v>
          </cell>
          <cell r="EW206" t="b">
            <v>0</v>
          </cell>
        </row>
        <row r="207">
          <cell r="A207">
            <v>277</v>
          </cell>
          <cell r="B207" t="str">
            <v>2700714020101</v>
          </cell>
          <cell r="C207" t="str">
            <v>vechi</v>
          </cell>
          <cell r="D207" t="str">
            <v>CRISAN ELENA</v>
          </cell>
          <cell r="E207" t="str">
            <v>CRISAN</v>
          </cell>
          <cell r="F207" t="str">
            <v>ELENA</v>
          </cell>
          <cell r="G207" t="str">
            <v>arhivar</v>
          </cell>
          <cell r="H207">
            <v>0</v>
          </cell>
          <cell r="I207">
            <v>1935400</v>
          </cell>
          <cell r="J207">
            <v>1935400</v>
          </cell>
          <cell r="K207">
            <v>1935400</v>
          </cell>
          <cell r="L207">
            <v>0</v>
          </cell>
          <cell r="M207">
            <v>0</v>
          </cell>
          <cell r="N207">
            <v>0</v>
          </cell>
          <cell r="O207">
            <v>0</v>
          </cell>
          <cell r="P207">
            <v>0</v>
          </cell>
          <cell r="Q207">
            <v>168</v>
          </cell>
          <cell r="R207">
            <v>168</v>
          </cell>
          <cell r="S207">
            <v>0</v>
          </cell>
          <cell r="T207">
            <v>0</v>
          </cell>
          <cell r="U207">
            <v>0</v>
          </cell>
          <cell r="V207">
            <v>0</v>
          </cell>
          <cell r="W207">
            <v>0</v>
          </cell>
          <cell r="X207">
            <v>0</v>
          </cell>
          <cell r="Y207">
            <v>0</v>
          </cell>
          <cell r="Z207">
            <v>15</v>
          </cell>
          <cell r="AA207">
            <v>290310</v>
          </cell>
          <cell r="AB207">
            <v>290310</v>
          </cell>
          <cell r="AC207">
            <v>0</v>
          </cell>
          <cell r="AD207">
            <v>0</v>
          </cell>
          <cell r="AE207">
            <v>0</v>
          </cell>
          <cell r="AF207">
            <v>15</v>
          </cell>
          <cell r="AG207">
            <v>290310</v>
          </cell>
          <cell r="AH207">
            <v>290310</v>
          </cell>
          <cell r="AI207">
            <v>0</v>
          </cell>
          <cell r="AJ207">
            <v>0</v>
          </cell>
          <cell r="AK207">
            <v>0</v>
          </cell>
          <cell r="AL207">
            <v>0</v>
          </cell>
          <cell r="AM207">
            <v>0</v>
          </cell>
          <cell r="AN207">
            <v>0</v>
          </cell>
          <cell r="AO207">
            <v>0</v>
          </cell>
          <cell r="AP207">
            <v>0</v>
          </cell>
          <cell r="AQ207">
            <v>0</v>
          </cell>
          <cell r="AR207">
            <v>0</v>
          </cell>
          <cell r="AS207">
            <v>0</v>
          </cell>
          <cell r="AT207">
            <v>125801</v>
          </cell>
          <cell r="AU207">
            <v>19354</v>
          </cell>
          <cell r="AV207">
            <v>2516020</v>
          </cell>
          <cell r="AW207">
            <v>176121</v>
          </cell>
          <cell r="AX207">
            <v>0</v>
          </cell>
          <cell r="AY207">
            <v>164850</v>
          </cell>
          <cell r="AZ207">
            <v>2029894</v>
          </cell>
          <cell r="BA207">
            <v>1099000</v>
          </cell>
          <cell r="BB207">
            <v>1</v>
          </cell>
          <cell r="BC207">
            <v>0</v>
          </cell>
          <cell r="BD207">
            <v>1099000</v>
          </cell>
          <cell r="BE207">
            <v>930894</v>
          </cell>
          <cell r="BF207">
            <v>167561</v>
          </cell>
          <cell r="BG207">
            <v>2027183</v>
          </cell>
          <cell r="BH207">
            <v>900000</v>
          </cell>
          <cell r="BI207">
            <v>0</v>
          </cell>
          <cell r="BJ207">
            <v>0</v>
          </cell>
          <cell r="BK207">
            <v>0</v>
          </cell>
          <cell r="BL207">
            <v>1107829</v>
          </cell>
          <cell r="BM207" t="b">
            <v>1</v>
          </cell>
          <cell r="BN207">
            <v>19354</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E207">
            <v>0</v>
          </cell>
          <cell r="CF207">
            <v>0</v>
          </cell>
          <cell r="CG207" t="str">
            <v>IANUARIE</v>
          </cell>
          <cell r="CH207" t="str">
            <v>I</v>
          </cell>
          <cell r="CI207">
            <v>0</v>
          </cell>
          <cell r="CJ207" t="b">
            <v>0</v>
          </cell>
          <cell r="CK207">
            <v>0</v>
          </cell>
          <cell r="CL207">
            <v>0</v>
          </cell>
          <cell r="CM207">
            <v>0</v>
          </cell>
          <cell r="CN207">
            <v>11</v>
          </cell>
          <cell r="CO207" t="str">
            <v>N</v>
          </cell>
          <cell r="CP207" t="str">
            <v>N</v>
          </cell>
          <cell r="CQ207" t="b">
            <v>0</v>
          </cell>
          <cell r="CR207">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t="b">
            <v>0</v>
          </cell>
          <cell r="DN207" t="b">
            <v>0</v>
          </cell>
          <cell r="DO207" t="b">
            <v>0</v>
          </cell>
          <cell r="DP207" t="b">
            <v>0</v>
          </cell>
          <cell r="DQ207">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EO207">
            <v>0</v>
          </cell>
          <cell r="EP207">
            <v>0</v>
          </cell>
          <cell r="EQ207">
            <v>0</v>
          </cell>
          <cell r="ER207" t="b">
            <v>0</v>
          </cell>
          <cell r="ES207">
            <v>0</v>
          </cell>
          <cell r="ET207">
            <v>0</v>
          </cell>
          <cell r="EU207">
            <v>0</v>
          </cell>
          <cell r="EV207">
            <v>36342</v>
          </cell>
          <cell r="EW207" t="b">
            <v>0</v>
          </cell>
        </row>
        <row r="208">
          <cell r="A208">
            <v>278</v>
          </cell>
          <cell r="B208" t="str">
            <v>2600725020031</v>
          </cell>
          <cell r="C208" t="str">
            <v>vechi</v>
          </cell>
          <cell r="D208" t="str">
            <v>FURDE CORNELIA</v>
          </cell>
          <cell r="E208" t="str">
            <v>FURDE</v>
          </cell>
          <cell r="F208" t="str">
            <v>CORNELIA</v>
          </cell>
          <cell r="G208" t="str">
            <v>arhivar</v>
          </cell>
          <cell r="H208">
            <v>0</v>
          </cell>
          <cell r="I208">
            <v>1935400</v>
          </cell>
          <cell r="J208">
            <v>1935400</v>
          </cell>
          <cell r="K208">
            <v>1935400</v>
          </cell>
          <cell r="L208">
            <v>0</v>
          </cell>
          <cell r="M208">
            <v>0</v>
          </cell>
          <cell r="N208">
            <v>0</v>
          </cell>
          <cell r="O208">
            <v>0</v>
          </cell>
          <cell r="P208">
            <v>0</v>
          </cell>
          <cell r="Q208">
            <v>168</v>
          </cell>
          <cell r="R208">
            <v>168</v>
          </cell>
          <cell r="S208">
            <v>0</v>
          </cell>
          <cell r="T208">
            <v>0</v>
          </cell>
          <cell r="U208">
            <v>0</v>
          </cell>
          <cell r="V208">
            <v>0</v>
          </cell>
          <cell r="W208">
            <v>0</v>
          </cell>
          <cell r="X208">
            <v>0</v>
          </cell>
          <cell r="Y208">
            <v>0</v>
          </cell>
          <cell r="Z208">
            <v>20</v>
          </cell>
          <cell r="AA208">
            <v>387080</v>
          </cell>
          <cell r="AB208">
            <v>387080</v>
          </cell>
          <cell r="AC208">
            <v>0</v>
          </cell>
          <cell r="AD208">
            <v>0</v>
          </cell>
          <cell r="AE208">
            <v>0</v>
          </cell>
          <cell r="AF208">
            <v>15</v>
          </cell>
          <cell r="AG208">
            <v>290310</v>
          </cell>
          <cell r="AH208">
            <v>290310</v>
          </cell>
          <cell r="AI208">
            <v>0</v>
          </cell>
          <cell r="AJ208">
            <v>0</v>
          </cell>
          <cell r="AK208">
            <v>0</v>
          </cell>
          <cell r="AL208">
            <v>0</v>
          </cell>
          <cell r="AM208">
            <v>0</v>
          </cell>
          <cell r="AN208">
            <v>0</v>
          </cell>
          <cell r="AO208">
            <v>0</v>
          </cell>
          <cell r="AP208">
            <v>0</v>
          </cell>
          <cell r="AQ208">
            <v>0</v>
          </cell>
          <cell r="AR208">
            <v>0</v>
          </cell>
          <cell r="AS208">
            <v>0</v>
          </cell>
          <cell r="AT208">
            <v>130640</v>
          </cell>
          <cell r="AU208">
            <v>19354</v>
          </cell>
          <cell r="AV208">
            <v>2612790</v>
          </cell>
          <cell r="AW208">
            <v>182895</v>
          </cell>
          <cell r="AX208">
            <v>0</v>
          </cell>
          <cell r="AY208">
            <v>164850</v>
          </cell>
          <cell r="AZ208">
            <v>2115051</v>
          </cell>
          <cell r="BA208">
            <v>1099000</v>
          </cell>
          <cell r="BB208">
            <v>1</v>
          </cell>
          <cell r="BC208">
            <v>0</v>
          </cell>
          <cell r="BD208">
            <v>1099000</v>
          </cell>
          <cell r="BE208">
            <v>1016051</v>
          </cell>
          <cell r="BF208">
            <v>182889</v>
          </cell>
          <cell r="BG208">
            <v>2097012</v>
          </cell>
          <cell r="BH208">
            <v>900000</v>
          </cell>
          <cell r="BI208">
            <v>0</v>
          </cell>
          <cell r="BJ208">
            <v>0</v>
          </cell>
          <cell r="BK208">
            <v>0</v>
          </cell>
          <cell r="BL208">
            <v>1177658</v>
          </cell>
          <cell r="BM208" t="b">
            <v>1</v>
          </cell>
          <cell r="BN208">
            <v>19354</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E208">
            <v>0</v>
          </cell>
          <cell r="CF208">
            <v>0</v>
          </cell>
          <cell r="CG208" t="str">
            <v>IANUARIE</v>
          </cell>
          <cell r="CH208" t="str">
            <v>I</v>
          </cell>
          <cell r="CI208">
            <v>0</v>
          </cell>
          <cell r="CJ208" t="b">
            <v>0</v>
          </cell>
          <cell r="CK208">
            <v>0</v>
          </cell>
          <cell r="CL208">
            <v>0</v>
          </cell>
          <cell r="CM208">
            <v>0</v>
          </cell>
          <cell r="CN208">
            <v>11</v>
          </cell>
          <cell r="CO208" t="str">
            <v>N</v>
          </cell>
          <cell r="CP208" t="str">
            <v>N</v>
          </cell>
          <cell r="CQ208" t="b">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t="b">
            <v>0</v>
          </cell>
          <cell r="DN208" t="b">
            <v>0</v>
          </cell>
          <cell r="DO208" t="b">
            <v>0</v>
          </cell>
          <cell r="DP208" t="b">
            <v>0</v>
          </cell>
          <cell r="DQ208">
            <v>0</v>
          </cell>
          <cell r="DR208">
            <v>0</v>
          </cell>
          <cell r="DS208">
            <v>0</v>
          </cell>
          <cell r="DT208">
            <v>0</v>
          </cell>
          <cell r="DU208">
            <v>0</v>
          </cell>
          <cell r="DV208">
            <v>0</v>
          </cell>
          <cell r="DW208">
            <v>0</v>
          </cell>
          <cell r="DX208">
            <v>0</v>
          </cell>
          <cell r="DY208">
            <v>0</v>
          </cell>
          <cell r="DZ208">
            <v>0</v>
          </cell>
          <cell r="EA208">
            <v>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v>0</v>
          </cell>
          <cell r="EP208">
            <v>0</v>
          </cell>
          <cell r="EQ208">
            <v>0</v>
          </cell>
          <cell r="ER208" t="b">
            <v>0</v>
          </cell>
          <cell r="ES208">
            <v>0</v>
          </cell>
          <cell r="ET208">
            <v>0</v>
          </cell>
          <cell r="EU208">
            <v>0</v>
          </cell>
          <cell r="EV208">
            <v>36339</v>
          </cell>
          <cell r="EW208" t="b">
            <v>0</v>
          </cell>
        </row>
        <row r="209">
          <cell r="A209">
            <v>279</v>
          </cell>
          <cell r="B209" t="str">
            <v>2670606021899</v>
          </cell>
          <cell r="C209" t="str">
            <v>vechi</v>
          </cell>
          <cell r="D209" t="str">
            <v>CURES MARIANA</v>
          </cell>
          <cell r="E209" t="str">
            <v>CURES</v>
          </cell>
          <cell r="F209" t="str">
            <v>MARIANA</v>
          </cell>
          <cell r="G209" t="str">
            <v>casier</v>
          </cell>
          <cell r="H209">
            <v>0</v>
          </cell>
          <cell r="I209">
            <v>1846833</v>
          </cell>
          <cell r="J209">
            <v>1846833</v>
          </cell>
          <cell r="K209">
            <v>1846833</v>
          </cell>
          <cell r="L209">
            <v>0</v>
          </cell>
          <cell r="M209">
            <v>0</v>
          </cell>
          <cell r="N209">
            <v>0</v>
          </cell>
          <cell r="O209">
            <v>0</v>
          </cell>
          <cell r="P209">
            <v>0</v>
          </cell>
          <cell r="Q209">
            <v>168</v>
          </cell>
          <cell r="R209">
            <v>168</v>
          </cell>
          <cell r="S209">
            <v>0</v>
          </cell>
          <cell r="T209">
            <v>0</v>
          </cell>
          <cell r="U209">
            <v>0</v>
          </cell>
          <cell r="V209">
            <v>0</v>
          </cell>
          <cell r="W209">
            <v>0</v>
          </cell>
          <cell r="X209">
            <v>0</v>
          </cell>
          <cell r="Y209">
            <v>0</v>
          </cell>
          <cell r="Z209">
            <v>20</v>
          </cell>
          <cell r="AA209">
            <v>369367</v>
          </cell>
          <cell r="AB209">
            <v>369367</v>
          </cell>
          <cell r="AC209">
            <v>0</v>
          </cell>
          <cell r="AD209">
            <v>0</v>
          </cell>
          <cell r="AE209">
            <v>0</v>
          </cell>
          <cell r="AF209">
            <v>15</v>
          </cell>
          <cell r="AG209">
            <v>277025</v>
          </cell>
          <cell r="AH209">
            <v>277025</v>
          </cell>
          <cell r="AI209">
            <v>0</v>
          </cell>
          <cell r="AJ209">
            <v>0</v>
          </cell>
          <cell r="AK209">
            <v>0</v>
          </cell>
          <cell r="AL209">
            <v>0</v>
          </cell>
          <cell r="AM209">
            <v>0</v>
          </cell>
          <cell r="AN209">
            <v>0</v>
          </cell>
          <cell r="AO209">
            <v>0</v>
          </cell>
          <cell r="AP209">
            <v>0</v>
          </cell>
          <cell r="AQ209">
            <v>0</v>
          </cell>
          <cell r="AR209">
            <v>0</v>
          </cell>
          <cell r="AS209">
            <v>0</v>
          </cell>
          <cell r="AT209">
            <v>124661</v>
          </cell>
          <cell r="AU209">
            <v>18468</v>
          </cell>
          <cell r="AV209">
            <v>2493225</v>
          </cell>
          <cell r="AW209">
            <v>174526</v>
          </cell>
          <cell r="AX209">
            <v>0</v>
          </cell>
          <cell r="AY209">
            <v>164850</v>
          </cell>
          <cell r="AZ209">
            <v>2010720</v>
          </cell>
          <cell r="BA209">
            <v>1099000</v>
          </cell>
          <cell r="BB209">
            <v>1.35</v>
          </cell>
          <cell r="BC209">
            <v>384650</v>
          </cell>
          <cell r="BD209">
            <v>1483650</v>
          </cell>
          <cell r="BE209">
            <v>527070</v>
          </cell>
          <cell r="BF209">
            <v>94873</v>
          </cell>
          <cell r="BG209">
            <v>2080697</v>
          </cell>
          <cell r="BH209">
            <v>900000</v>
          </cell>
          <cell r="BI209">
            <v>0</v>
          </cell>
          <cell r="BJ209">
            <v>184683</v>
          </cell>
          <cell r="BK209">
            <v>0</v>
          </cell>
          <cell r="BL209">
            <v>977546</v>
          </cell>
          <cell r="BM209" t="b">
            <v>1</v>
          </cell>
          <cell r="BN209">
            <v>18468</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E209">
            <v>0</v>
          </cell>
          <cell r="CF209">
            <v>0</v>
          </cell>
          <cell r="CG209" t="str">
            <v>IANUARIE</v>
          </cell>
          <cell r="CH209" t="str">
            <v>I</v>
          </cell>
          <cell r="CI209">
            <v>0</v>
          </cell>
          <cell r="CJ209" t="b">
            <v>0</v>
          </cell>
          <cell r="CK209">
            <v>0</v>
          </cell>
          <cell r="CL209">
            <v>0</v>
          </cell>
          <cell r="CM209">
            <v>0</v>
          </cell>
          <cell r="CN209">
            <v>11</v>
          </cell>
          <cell r="CO209" t="str">
            <v>N</v>
          </cell>
          <cell r="CP209" t="str">
            <v>N</v>
          </cell>
          <cell r="CQ209" t="b">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t="b">
            <v>0</v>
          </cell>
          <cell r="DN209" t="b">
            <v>0</v>
          </cell>
          <cell r="DO209" t="b">
            <v>0</v>
          </cell>
          <cell r="DP209" t="b">
            <v>0</v>
          </cell>
          <cell r="DQ209">
            <v>0</v>
          </cell>
          <cell r="DR209">
            <v>0</v>
          </cell>
          <cell r="DS209">
            <v>0</v>
          </cell>
          <cell r="DT209">
            <v>0</v>
          </cell>
          <cell r="DU209">
            <v>0</v>
          </cell>
          <cell r="DV209">
            <v>0</v>
          </cell>
          <cell r="DW209">
            <v>0</v>
          </cell>
          <cell r="DX209">
            <v>0</v>
          </cell>
          <cell r="DY209">
            <v>0</v>
          </cell>
          <cell r="DZ209">
            <v>0</v>
          </cell>
          <cell r="EA209">
            <v>0</v>
          </cell>
          <cell r="EB209">
            <v>0</v>
          </cell>
          <cell r="EC209">
            <v>0</v>
          </cell>
          <cell r="ED209">
            <v>0</v>
          </cell>
          <cell r="EE209">
            <v>0</v>
          </cell>
          <cell r="EF209">
            <v>0</v>
          </cell>
          <cell r="EG209">
            <v>0</v>
          </cell>
          <cell r="EH209">
            <v>0</v>
          </cell>
          <cell r="EI209">
            <v>0</v>
          </cell>
          <cell r="EJ209">
            <v>0</v>
          </cell>
          <cell r="EK209">
            <v>0</v>
          </cell>
          <cell r="EL209">
            <v>0</v>
          </cell>
          <cell r="EM209">
            <v>0</v>
          </cell>
          <cell r="EN209">
            <v>0</v>
          </cell>
          <cell r="EO209">
            <v>0</v>
          </cell>
          <cell r="EP209">
            <v>0</v>
          </cell>
          <cell r="EQ209">
            <v>0</v>
          </cell>
          <cell r="ER209" t="b">
            <v>0</v>
          </cell>
          <cell r="ES209">
            <v>0</v>
          </cell>
          <cell r="ET209">
            <v>0</v>
          </cell>
          <cell r="EU209">
            <v>0</v>
          </cell>
          <cell r="EV209">
            <v>36539</v>
          </cell>
          <cell r="EW209" t="b">
            <v>0</v>
          </cell>
        </row>
        <row r="210">
          <cell r="A210">
            <v>280</v>
          </cell>
          <cell r="B210" t="str">
            <v>2690113020024</v>
          </cell>
          <cell r="C210" t="str">
            <v>vechi</v>
          </cell>
          <cell r="D210" t="str">
            <v>DEHELEAN MARGARETA</v>
          </cell>
          <cell r="E210" t="str">
            <v>DEHELEAN</v>
          </cell>
          <cell r="F210" t="str">
            <v>MARGARETA</v>
          </cell>
          <cell r="G210" t="str">
            <v>casier</v>
          </cell>
          <cell r="H210">
            <v>0</v>
          </cell>
          <cell r="I210">
            <v>1813400</v>
          </cell>
          <cell r="J210">
            <v>1813400</v>
          </cell>
          <cell r="K210">
            <v>1813400</v>
          </cell>
          <cell r="L210">
            <v>0</v>
          </cell>
          <cell r="M210">
            <v>0</v>
          </cell>
          <cell r="N210">
            <v>0</v>
          </cell>
          <cell r="O210">
            <v>0</v>
          </cell>
          <cell r="P210">
            <v>0</v>
          </cell>
          <cell r="Q210">
            <v>168</v>
          </cell>
          <cell r="R210">
            <v>168</v>
          </cell>
          <cell r="S210">
            <v>0</v>
          </cell>
          <cell r="T210">
            <v>0</v>
          </cell>
          <cell r="U210">
            <v>0</v>
          </cell>
          <cell r="V210">
            <v>0</v>
          </cell>
          <cell r="W210">
            <v>0</v>
          </cell>
          <cell r="X210">
            <v>0</v>
          </cell>
          <cell r="Y210">
            <v>0</v>
          </cell>
          <cell r="Z210">
            <v>15</v>
          </cell>
          <cell r="AA210">
            <v>272010</v>
          </cell>
          <cell r="AB210">
            <v>272010</v>
          </cell>
          <cell r="AC210">
            <v>0</v>
          </cell>
          <cell r="AD210">
            <v>0</v>
          </cell>
          <cell r="AE210">
            <v>0</v>
          </cell>
          <cell r="AF210">
            <v>15</v>
          </cell>
          <cell r="AG210">
            <v>272010</v>
          </cell>
          <cell r="AH210">
            <v>272010</v>
          </cell>
          <cell r="AI210">
            <v>0</v>
          </cell>
          <cell r="AJ210">
            <v>0</v>
          </cell>
          <cell r="AK210">
            <v>0</v>
          </cell>
          <cell r="AL210">
            <v>0</v>
          </cell>
          <cell r="AM210">
            <v>0</v>
          </cell>
          <cell r="AN210">
            <v>0</v>
          </cell>
          <cell r="AO210">
            <v>0</v>
          </cell>
          <cell r="AP210">
            <v>0</v>
          </cell>
          <cell r="AQ210">
            <v>0</v>
          </cell>
          <cell r="AR210">
            <v>0</v>
          </cell>
          <cell r="AS210">
            <v>0</v>
          </cell>
          <cell r="AT210">
            <v>117871</v>
          </cell>
          <cell r="AU210">
            <v>18134</v>
          </cell>
          <cell r="AV210">
            <v>2357420</v>
          </cell>
          <cell r="AW210">
            <v>165019</v>
          </cell>
          <cell r="AX210">
            <v>0</v>
          </cell>
          <cell r="AY210">
            <v>164850</v>
          </cell>
          <cell r="AZ210">
            <v>1891546</v>
          </cell>
          <cell r="BA210">
            <v>1099000</v>
          </cell>
          <cell r="BB210">
            <v>1.35</v>
          </cell>
          <cell r="BC210">
            <v>384650</v>
          </cell>
          <cell r="BD210">
            <v>1483650</v>
          </cell>
          <cell r="BE210">
            <v>407896</v>
          </cell>
          <cell r="BF210">
            <v>73421</v>
          </cell>
          <cell r="BG210">
            <v>1982975</v>
          </cell>
          <cell r="BH210">
            <v>800000</v>
          </cell>
          <cell r="BI210">
            <v>0</v>
          </cell>
          <cell r="BJ210">
            <v>181340</v>
          </cell>
          <cell r="BK210">
            <v>0</v>
          </cell>
          <cell r="BL210">
            <v>1001635</v>
          </cell>
          <cell r="BM210" t="b">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E210">
            <v>0</v>
          </cell>
          <cell r="CF210">
            <v>0</v>
          </cell>
          <cell r="CG210" t="str">
            <v>IANUARIE</v>
          </cell>
          <cell r="CH210" t="str">
            <v>I</v>
          </cell>
          <cell r="CI210">
            <v>0</v>
          </cell>
          <cell r="CJ210" t="b">
            <v>0</v>
          </cell>
          <cell r="CK210">
            <v>0</v>
          </cell>
          <cell r="CL210">
            <v>0</v>
          </cell>
          <cell r="CM210">
            <v>0</v>
          </cell>
          <cell r="CN210">
            <v>11</v>
          </cell>
          <cell r="CO210" t="str">
            <v>N</v>
          </cell>
          <cell r="CP210" t="str">
            <v>N</v>
          </cell>
          <cell r="CQ210" t="b">
            <v>0</v>
          </cell>
          <cell r="CR210">
            <v>0</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J210">
            <v>0</v>
          </cell>
          <cell r="DK210">
            <v>0</v>
          </cell>
          <cell r="DL210">
            <v>0</v>
          </cell>
          <cell r="DM210" t="b">
            <v>0</v>
          </cell>
          <cell r="DN210" t="b">
            <v>0</v>
          </cell>
          <cell r="DO210" t="b">
            <v>0</v>
          </cell>
          <cell r="DP210" t="b">
            <v>0</v>
          </cell>
          <cell r="DQ210">
            <v>0</v>
          </cell>
          <cell r="DR210">
            <v>0</v>
          </cell>
          <cell r="DS210">
            <v>0</v>
          </cell>
          <cell r="DT210">
            <v>0</v>
          </cell>
          <cell r="DU210">
            <v>0</v>
          </cell>
          <cell r="DV210">
            <v>0</v>
          </cell>
          <cell r="DW210">
            <v>0</v>
          </cell>
          <cell r="DX210">
            <v>0</v>
          </cell>
          <cell r="DY210">
            <v>0</v>
          </cell>
          <cell r="DZ210">
            <v>0</v>
          </cell>
          <cell r="EA210">
            <v>0</v>
          </cell>
          <cell r="EB210">
            <v>0</v>
          </cell>
          <cell r="EC210">
            <v>0</v>
          </cell>
          <cell r="ED210">
            <v>0</v>
          </cell>
          <cell r="EE210">
            <v>0</v>
          </cell>
          <cell r="EF210">
            <v>0</v>
          </cell>
          <cell r="EG210">
            <v>0</v>
          </cell>
          <cell r="EH210">
            <v>0</v>
          </cell>
          <cell r="EI210">
            <v>0</v>
          </cell>
          <cell r="EJ210">
            <v>0</v>
          </cell>
          <cell r="EK210">
            <v>0</v>
          </cell>
          <cell r="EL210">
            <v>0</v>
          </cell>
          <cell r="EM210">
            <v>0</v>
          </cell>
          <cell r="EN210">
            <v>0</v>
          </cell>
          <cell r="EO210">
            <v>0</v>
          </cell>
          <cell r="EP210">
            <v>0</v>
          </cell>
          <cell r="EQ210">
            <v>0</v>
          </cell>
          <cell r="ER210" t="b">
            <v>0</v>
          </cell>
          <cell r="ES210">
            <v>0</v>
          </cell>
          <cell r="ET210">
            <v>0</v>
          </cell>
          <cell r="EU210">
            <v>0</v>
          </cell>
          <cell r="EW210" t="b">
            <v>0</v>
          </cell>
        </row>
        <row r="211">
          <cell r="A211">
            <v>281</v>
          </cell>
          <cell r="B211" t="str">
            <v>2640301020021</v>
          </cell>
          <cell r="C211" t="str">
            <v>vechi</v>
          </cell>
          <cell r="D211" t="str">
            <v>DINA TEODORA-CORNELIA</v>
          </cell>
          <cell r="E211" t="str">
            <v>DINA</v>
          </cell>
          <cell r="F211" t="str">
            <v>TEODORA-CORNELIA</v>
          </cell>
          <cell r="G211" t="str">
            <v>casier</v>
          </cell>
          <cell r="H211">
            <v>0</v>
          </cell>
          <cell r="I211">
            <v>1880267</v>
          </cell>
          <cell r="J211">
            <v>1880267</v>
          </cell>
          <cell r="K211">
            <v>1880267</v>
          </cell>
          <cell r="L211">
            <v>0</v>
          </cell>
          <cell r="M211">
            <v>0</v>
          </cell>
          <cell r="N211">
            <v>0</v>
          </cell>
          <cell r="O211">
            <v>0</v>
          </cell>
          <cell r="P211">
            <v>0</v>
          </cell>
          <cell r="Q211">
            <v>168</v>
          </cell>
          <cell r="R211">
            <v>168</v>
          </cell>
          <cell r="S211">
            <v>0</v>
          </cell>
          <cell r="T211">
            <v>0</v>
          </cell>
          <cell r="U211">
            <v>0</v>
          </cell>
          <cell r="V211">
            <v>0</v>
          </cell>
          <cell r="W211">
            <v>0</v>
          </cell>
          <cell r="X211">
            <v>0</v>
          </cell>
          <cell r="Y211">
            <v>0</v>
          </cell>
          <cell r="Z211">
            <v>20</v>
          </cell>
          <cell r="AA211">
            <v>376053</v>
          </cell>
          <cell r="AB211">
            <v>376053</v>
          </cell>
          <cell r="AC211">
            <v>0</v>
          </cell>
          <cell r="AD211">
            <v>0</v>
          </cell>
          <cell r="AE211">
            <v>0</v>
          </cell>
          <cell r="AF211">
            <v>15</v>
          </cell>
          <cell r="AG211">
            <v>282040</v>
          </cell>
          <cell r="AH211">
            <v>282040</v>
          </cell>
          <cell r="AI211">
            <v>0</v>
          </cell>
          <cell r="AJ211">
            <v>0</v>
          </cell>
          <cell r="AK211">
            <v>0</v>
          </cell>
          <cell r="AL211">
            <v>0</v>
          </cell>
          <cell r="AM211">
            <v>0</v>
          </cell>
          <cell r="AN211">
            <v>0</v>
          </cell>
          <cell r="AO211">
            <v>0</v>
          </cell>
          <cell r="AP211">
            <v>0</v>
          </cell>
          <cell r="AQ211">
            <v>0</v>
          </cell>
          <cell r="AR211">
            <v>0</v>
          </cell>
          <cell r="AS211">
            <v>0</v>
          </cell>
          <cell r="AT211">
            <v>126918</v>
          </cell>
          <cell r="AU211">
            <v>18803</v>
          </cell>
          <cell r="AV211">
            <v>2538360</v>
          </cell>
          <cell r="AW211">
            <v>177685</v>
          </cell>
          <cell r="AX211">
            <v>0</v>
          </cell>
          <cell r="AY211">
            <v>164850</v>
          </cell>
          <cell r="AZ211">
            <v>2050104</v>
          </cell>
          <cell r="BA211">
            <v>1099000</v>
          </cell>
          <cell r="BB211">
            <v>1</v>
          </cell>
          <cell r="BC211">
            <v>0</v>
          </cell>
          <cell r="BD211">
            <v>1099000</v>
          </cell>
          <cell r="BE211">
            <v>951104</v>
          </cell>
          <cell r="BF211">
            <v>171199</v>
          </cell>
          <cell r="BG211">
            <v>2043755</v>
          </cell>
          <cell r="BH211">
            <v>800000</v>
          </cell>
          <cell r="BI211">
            <v>0</v>
          </cell>
          <cell r="BJ211">
            <v>188027</v>
          </cell>
          <cell r="BK211">
            <v>0</v>
          </cell>
          <cell r="BL211">
            <v>1036925</v>
          </cell>
          <cell r="BM211" t="b">
            <v>1</v>
          </cell>
          <cell r="BN211">
            <v>18803</v>
          </cell>
          <cell r="BO211">
            <v>0</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E211">
            <v>0</v>
          </cell>
          <cell r="CF211">
            <v>0</v>
          </cell>
          <cell r="CG211" t="str">
            <v>IANUARIE</v>
          </cell>
          <cell r="CI211">
            <v>0</v>
          </cell>
          <cell r="CJ211" t="b">
            <v>0</v>
          </cell>
          <cell r="CK211">
            <v>0</v>
          </cell>
          <cell r="CL211">
            <v>0</v>
          </cell>
          <cell r="CM211">
            <v>0</v>
          </cell>
          <cell r="CN211">
            <v>11</v>
          </cell>
          <cell r="CO211" t="str">
            <v>N</v>
          </cell>
          <cell r="CP211" t="str">
            <v>N</v>
          </cell>
          <cell r="CQ211" t="b">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t="b">
            <v>0</v>
          </cell>
          <cell r="DN211" t="b">
            <v>0</v>
          </cell>
          <cell r="DO211" t="b">
            <v>0</v>
          </cell>
          <cell r="DP211" t="b">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t="b">
            <v>0</v>
          </cell>
          <cell r="ES211">
            <v>0</v>
          </cell>
          <cell r="ET211">
            <v>0</v>
          </cell>
          <cell r="EU211">
            <v>0</v>
          </cell>
          <cell r="EW211" t="b">
            <v>0</v>
          </cell>
        </row>
        <row r="212">
          <cell r="A212">
            <v>282</v>
          </cell>
          <cell r="B212" t="str">
            <v>2690310020081</v>
          </cell>
          <cell r="C212" t="str">
            <v>vechi</v>
          </cell>
          <cell r="D212" t="str">
            <v>DINU ALEXANDRA</v>
          </cell>
          <cell r="E212" t="str">
            <v>DINU</v>
          </cell>
          <cell r="F212" t="str">
            <v>ALEXANDRA</v>
          </cell>
          <cell r="G212" t="str">
            <v>casier</v>
          </cell>
          <cell r="H212">
            <v>0</v>
          </cell>
          <cell r="I212">
            <v>1746533</v>
          </cell>
          <cell r="J212">
            <v>1746533</v>
          </cell>
          <cell r="K212">
            <v>1746533</v>
          </cell>
          <cell r="L212">
            <v>0</v>
          </cell>
          <cell r="M212">
            <v>0</v>
          </cell>
          <cell r="N212">
            <v>0</v>
          </cell>
          <cell r="O212">
            <v>0</v>
          </cell>
          <cell r="P212">
            <v>0</v>
          </cell>
          <cell r="Q212">
            <v>168</v>
          </cell>
          <cell r="R212">
            <v>168</v>
          </cell>
          <cell r="S212">
            <v>0</v>
          </cell>
          <cell r="T212">
            <v>0</v>
          </cell>
          <cell r="U212">
            <v>0</v>
          </cell>
          <cell r="V212">
            <v>0</v>
          </cell>
          <cell r="W212">
            <v>0</v>
          </cell>
          <cell r="X212">
            <v>0</v>
          </cell>
          <cell r="Y212">
            <v>0</v>
          </cell>
          <cell r="Z212">
            <v>10</v>
          </cell>
          <cell r="AA212">
            <v>174653</v>
          </cell>
          <cell r="AB212">
            <v>174653</v>
          </cell>
          <cell r="AC212">
            <v>0</v>
          </cell>
          <cell r="AD212">
            <v>0</v>
          </cell>
          <cell r="AE212">
            <v>0</v>
          </cell>
          <cell r="AF212">
            <v>15</v>
          </cell>
          <cell r="AG212">
            <v>261980</v>
          </cell>
          <cell r="AH212">
            <v>261980</v>
          </cell>
          <cell r="AI212">
            <v>0</v>
          </cell>
          <cell r="AJ212">
            <v>0</v>
          </cell>
          <cell r="AK212">
            <v>0</v>
          </cell>
          <cell r="AL212">
            <v>0</v>
          </cell>
          <cell r="AM212">
            <v>0</v>
          </cell>
          <cell r="AN212">
            <v>0</v>
          </cell>
          <cell r="AO212">
            <v>0</v>
          </cell>
          <cell r="AP212">
            <v>0</v>
          </cell>
          <cell r="AQ212">
            <v>0</v>
          </cell>
          <cell r="AR212">
            <v>0</v>
          </cell>
          <cell r="AS212">
            <v>0</v>
          </cell>
          <cell r="AT212">
            <v>109158</v>
          </cell>
          <cell r="AU212">
            <v>17465</v>
          </cell>
          <cell r="AV212">
            <v>2183166</v>
          </cell>
          <cell r="AW212">
            <v>152822</v>
          </cell>
          <cell r="AX212">
            <v>0</v>
          </cell>
          <cell r="AY212">
            <v>164850</v>
          </cell>
          <cell r="AZ212">
            <v>1738871</v>
          </cell>
          <cell r="BA212">
            <v>1099000</v>
          </cell>
          <cell r="BB212">
            <v>1</v>
          </cell>
          <cell r="BC212">
            <v>0</v>
          </cell>
          <cell r="BD212">
            <v>1099000</v>
          </cell>
          <cell r="BE212">
            <v>639871</v>
          </cell>
          <cell r="BF212">
            <v>115177</v>
          </cell>
          <cell r="BG212">
            <v>1788544</v>
          </cell>
          <cell r="BH212">
            <v>700000</v>
          </cell>
          <cell r="BI212">
            <v>0</v>
          </cell>
          <cell r="BJ212">
            <v>334653</v>
          </cell>
          <cell r="BK212">
            <v>0</v>
          </cell>
          <cell r="BL212">
            <v>736426</v>
          </cell>
          <cell r="BM212" t="b">
            <v>1</v>
          </cell>
          <cell r="BN212">
            <v>17465</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E212">
            <v>0</v>
          </cell>
          <cell r="CF212">
            <v>0</v>
          </cell>
          <cell r="CG212" t="str">
            <v>IANUARIE</v>
          </cell>
          <cell r="CH212" t="str">
            <v>I</v>
          </cell>
          <cell r="CI212">
            <v>0</v>
          </cell>
          <cell r="CJ212" t="b">
            <v>0</v>
          </cell>
          <cell r="CK212">
            <v>0</v>
          </cell>
          <cell r="CL212">
            <v>0</v>
          </cell>
          <cell r="CM212">
            <v>0</v>
          </cell>
          <cell r="CN212">
            <v>11</v>
          </cell>
          <cell r="CO212" t="str">
            <v>N</v>
          </cell>
          <cell r="CP212" t="str">
            <v>N</v>
          </cell>
          <cell r="CQ212" t="b">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t="b">
            <v>0</v>
          </cell>
          <cell r="DN212" t="b">
            <v>0</v>
          </cell>
          <cell r="DO212" t="b">
            <v>0</v>
          </cell>
          <cell r="DP212" t="b">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t="b">
            <v>0</v>
          </cell>
          <cell r="ES212">
            <v>0</v>
          </cell>
          <cell r="ET212">
            <v>0</v>
          </cell>
          <cell r="EU212">
            <v>0</v>
          </cell>
          <cell r="EV212">
            <v>36536</v>
          </cell>
          <cell r="EW212" t="b">
            <v>0</v>
          </cell>
        </row>
        <row r="213">
          <cell r="A213">
            <v>283</v>
          </cell>
          <cell r="B213" t="str">
            <v>2640104020063</v>
          </cell>
          <cell r="C213" t="str">
            <v>vechi</v>
          </cell>
          <cell r="D213" t="str">
            <v>HANTIG LIVIA-TATIANA</v>
          </cell>
          <cell r="E213" t="str">
            <v>HANTIG</v>
          </cell>
          <cell r="F213" t="str">
            <v>LIVIA-TATIANA</v>
          </cell>
          <cell r="G213" t="str">
            <v>sef serviciu</v>
          </cell>
          <cell r="H213">
            <v>0</v>
          </cell>
          <cell r="I213">
            <v>3829067</v>
          </cell>
          <cell r="J213">
            <v>4824624</v>
          </cell>
          <cell r="K213">
            <v>4824624</v>
          </cell>
          <cell r="L213">
            <v>995557</v>
          </cell>
          <cell r="M213">
            <v>995557</v>
          </cell>
          <cell r="N213">
            <v>0</v>
          </cell>
          <cell r="O213">
            <v>0</v>
          </cell>
          <cell r="P213">
            <v>0</v>
          </cell>
          <cell r="Q213">
            <v>168</v>
          </cell>
          <cell r="R213">
            <v>168</v>
          </cell>
          <cell r="S213">
            <v>0</v>
          </cell>
          <cell r="T213">
            <v>0</v>
          </cell>
          <cell r="U213">
            <v>0</v>
          </cell>
          <cell r="V213">
            <v>0</v>
          </cell>
          <cell r="W213">
            <v>0</v>
          </cell>
          <cell r="X213">
            <v>0</v>
          </cell>
          <cell r="Y213">
            <v>0</v>
          </cell>
          <cell r="Z213">
            <v>15</v>
          </cell>
          <cell r="AA213">
            <v>723694</v>
          </cell>
          <cell r="AB213">
            <v>723694</v>
          </cell>
          <cell r="AC213">
            <v>0</v>
          </cell>
          <cell r="AD213">
            <v>0</v>
          </cell>
          <cell r="AE213">
            <v>0</v>
          </cell>
          <cell r="AF213">
            <v>15</v>
          </cell>
          <cell r="AG213">
            <v>723694</v>
          </cell>
          <cell r="AH213">
            <v>723694</v>
          </cell>
          <cell r="AI213">
            <v>0</v>
          </cell>
          <cell r="AJ213">
            <v>0</v>
          </cell>
          <cell r="AK213">
            <v>0</v>
          </cell>
          <cell r="AL213">
            <v>0</v>
          </cell>
          <cell r="AM213">
            <v>0</v>
          </cell>
          <cell r="AN213">
            <v>0</v>
          </cell>
          <cell r="AO213">
            <v>0</v>
          </cell>
          <cell r="AP213">
            <v>0</v>
          </cell>
          <cell r="AQ213">
            <v>0</v>
          </cell>
          <cell r="AR213">
            <v>0</v>
          </cell>
          <cell r="AS213">
            <v>0</v>
          </cell>
          <cell r="AT213">
            <v>313601</v>
          </cell>
          <cell r="AU213">
            <v>48246</v>
          </cell>
          <cell r="AV213">
            <v>6272012</v>
          </cell>
          <cell r="AW213">
            <v>439041</v>
          </cell>
          <cell r="AX213">
            <v>0</v>
          </cell>
          <cell r="AY213">
            <v>164850</v>
          </cell>
          <cell r="AZ213">
            <v>5306274</v>
          </cell>
          <cell r="BA213">
            <v>1099000</v>
          </cell>
          <cell r="BB213">
            <v>1</v>
          </cell>
          <cell r="BC213">
            <v>0</v>
          </cell>
          <cell r="BD213">
            <v>1099000</v>
          </cell>
          <cell r="BE213">
            <v>4207274</v>
          </cell>
          <cell r="BF213">
            <v>960587</v>
          </cell>
          <cell r="BG213">
            <v>4510537</v>
          </cell>
          <cell r="BH213">
            <v>2000000</v>
          </cell>
          <cell r="BI213">
            <v>0</v>
          </cell>
          <cell r="BJ213">
            <v>0</v>
          </cell>
          <cell r="BK213">
            <v>0</v>
          </cell>
          <cell r="BL213">
            <v>2472246</v>
          </cell>
          <cell r="BM213" t="b">
            <v>1</v>
          </cell>
          <cell r="BN213">
            <v>38291</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E213">
            <v>0</v>
          </cell>
          <cell r="CF213">
            <v>0</v>
          </cell>
          <cell r="CG213" t="str">
            <v>IANUARIE</v>
          </cell>
          <cell r="CH213" t="str">
            <v>IA</v>
          </cell>
          <cell r="CI213">
            <v>0</v>
          </cell>
          <cell r="CJ213" t="b">
            <v>0</v>
          </cell>
          <cell r="CK213">
            <v>0</v>
          </cell>
          <cell r="CL213">
            <v>0</v>
          </cell>
          <cell r="CM213">
            <v>0</v>
          </cell>
          <cell r="CN213">
            <v>11</v>
          </cell>
          <cell r="CO213" t="str">
            <v>N</v>
          </cell>
          <cell r="CP213" t="str">
            <v>N</v>
          </cell>
          <cell r="CQ213" t="b">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t="b">
            <v>0</v>
          </cell>
          <cell r="DN213" t="b">
            <v>0</v>
          </cell>
          <cell r="DO213" t="b">
            <v>0</v>
          </cell>
          <cell r="DP213" t="b">
            <v>0</v>
          </cell>
          <cell r="DQ213">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t="b">
            <v>0</v>
          </cell>
          <cell r="ES213">
            <v>0</v>
          </cell>
          <cell r="ET213">
            <v>0</v>
          </cell>
          <cell r="EU213">
            <v>0</v>
          </cell>
          <cell r="EV213">
            <v>36335</v>
          </cell>
          <cell r="EW213" t="b">
            <v>0</v>
          </cell>
        </row>
        <row r="214">
          <cell r="A214">
            <v>284</v>
          </cell>
          <cell r="B214" t="str">
            <v>2720704020065</v>
          </cell>
          <cell r="C214" t="str">
            <v>vechi</v>
          </cell>
          <cell r="D214" t="str">
            <v>SAMOIU OFELIA-FULVINA</v>
          </cell>
          <cell r="E214" t="str">
            <v>SAMOIU</v>
          </cell>
          <cell r="F214" t="str">
            <v>OFELIA-FULVINA</v>
          </cell>
          <cell r="G214" t="str">
            <v>consilier</v>
          </cell>
          <cell r="H214">
            <v>0</v>
          </cell>
          <cell r="I214">
            <v>3449400</v>
          </cell>
          <cell r="J214">
            <v>3449400</v>
          </cell>
          <cell r="K214">
            <v>3449400</v>
          </cell>
          <cell r="L214">
            <v>0</v>
          </cell>
          <cell r="M214">
            <v>0</v>
          </cell>
          <cell r="N214">
            <v>0</v>
          </cell>
          <cell r="O214">
            <v>0</v>
          </cell>
          <cell r="P214">
            <v>0</v>
          </cell>
          <cell r="Q214">
            <v>168</v>
          </cell>
          <cell r="R214">
            <v>168</v>
          </cell>
          <cell r="S214">
            <v>0</v>
          </cell>
          <cell r="T214">
            <v>0</v>
          </cell>
          <cell r="U214">
            <v>0</v>
          </cell>
          <cell r="V214">
            <v>0</v>
          </cell>
          <cell r="W214">
            <v>0</v>
          </cell>
          <cell r="X214">
            <v>0</v>
          </cell>
          <cell r="Y214">
            <v>0</v>
          </cell>
          <cell r="Z214">
            <v>10</v>
          </cell>
          <cell r="AA214">
            <v>344940</v>
          </cell>
          <cell r="AB214">
            <v>344940</v>
          </cell>
          <cell r="AC214">
            <v>0</v>
          </cell>
          <cell r="AD214">
            <v>0</v>
          </cell>
          <cell r="AE214">
            <v>0</v>
          </cell>
          <cell r="AF214">
            <v>15</v>
          </cell>
          <cell r="AG214">
            <v>517410</v>
          </cell>
          <cell r="AH214">
            <v>517410</v>
          </cell>
          <cell r="AI214">
            <v>0</v>
          </cell>
          <cell r="AJ214">
            <v>0</v>
          </cell>
          <cell r="AK214">
            <v>0</v>
          </cell>
          <cell r="AL214">
            <v>0</v>
          </cell>
          <cell r="AM214">
            <v>0</v>
          </cell>
          <cell r="AN214">
            <v>0</v>
          </cell>
          <cell r="AO214">
            <v>0</v>
          </cell>
          <cell r="AP214">
            <v>0</v>
          </cell>
          <cell r="AQ214">
            <v>0</v>
          </cell>
          <cell r="AR214">
            <v>0</v>
          </cell>
          <cell r="AS214">
            <v>0</v>
          </cell>
          <cell r="AT214">
            <v>215588</v>
          </cell>
          <cell r="AU214">
            <v>34494</v>
          </cell>
          <cell r="AV214">
            <v>4311750</v>
          </cell>
          <cell r="AW214">
            <v>301822</v>
          </cell>
          <cell r="AX214">
            <v>0</v>
          </cell>
          <cell r="AY214">
            <v>164850</v>
          </cell>
          <cell r="AZ214">
            <v>3594996</v>
          </cell>
          <cell r="BA214">
            <v>1099000</v>
          </cell>
          <cell r="BB214">
            <v>1</v>
          </cell>
          <cell r="BC214">
            <v>0</v>
          </cell>
          <cell r="BD214">
            <v>1099000</v>
          </cell>
          <cell r="BE214">
            <v>2495996</v>
          </cell>
          <cell r="BF214">
            <v>511129</v>
          </cell>
          <cell r="BG214">
            <v>3248717</v>
          </cell>
          <cell r="BH214">
            <v>1500000</v>
          </cell>
          <cell r="BI214">
            <v>0</v>
          </cell>
          <cell r="BJ214">
            <v>0</v>
          </cell>
          <cell r="BK214">
            <v>0</v>
          </cell>
          <cell r="BL214">
            <v>1748717</v>
          </cell>
          <cell r="BM214" t="b">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E214">
            <v>0</v>
          </cell>
          <cell r="CF214">
            <v>0</v>
          </cell>
          <cell r="CG214" t="str">
            <v>IANUARIE</v>
          </cell>
          <cell r="CH214" t="str">
            <v>IA</v>
          </cell>
          <cell r="CI214">
            <v>0</v>
          </cell>
          <cell r="CJ214" t="b">
            <v>0</v>
          </cell>
          <cell r="CK214">
            <v>0</v>
          </cell>
          <cell r="CL214">
            <v>0</v>
          </cell>
          <cell r="CM214">
            <v>0</v>
          </cell>
          <cell r="CN214">
            <v>11</v>
          </cell>
          <cell r="CO214" t="str">
            <v>N</v>
          </cell>
          <cell r="CP214" t="str">
            <v>N</v>
          </cell>
          <cell r="CQ214" t="b">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t="b">
            <v>0</v>
          </cell>
          <cell r="DN214" t="b">
            <v>0</v>
          </cell>
          <cell r="DO214" t="b">
            <v>0</v>
          </cell>
          <cell r="DP214" t="b">
            <v>0</v>
          </cell>
          <cell r="DQ214">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t="b">
            <v>0</v>
          </cell>
          <cell r="ES214">
            <v>0</v>
          </cell>
          <cell r="ET214">
            <v>0</v>
          </cell>
          <cell r="EU214">
            <v>0</v>
          </cell>
          <cell r="EW214" t="b">
            <v>0</v>
          </cell>
        </row>
        <row r="215">
          <cell r="A215">
            <v>285</v>
          </cell>
          <cell r="B215" t="str">
            <v>2620717020011</v>
          </cell>
          <cell r="C215" t="str">
            <v>vechi</v>
          </cell>
          <cell r="D215" t="str">
            <v>ARDELEAN TANIA</v>
          </cell>
          <cell r="E215" t="str">
            <v>ARDELEAN</v>
          </cell>
          <cell r="F215" t="str">
            <v>TANIA</v>
          </cell>
          <cell r="G215" t="str">
            <v>referent</v>
          </cell>
          <cell r="H215">
            <v>0</v>
          </cell>
          <cell r="I215">
            <v>2150733</v>
          </cell>
          <cell r="J215">
            <v>2150733</v>
          </cell>
          <cell r="K215">
            <v>2150733</v>
          </cell>
          <cell r="L215">
            <v>0</v>
          </cell>
          <cell r="M215">
            <v>0</v>
          </cell>
          <cell r="N215">
            <v>0</v>
          </cell>
          <cell r="O215">
            <v>0</v>
          </cell>
          <cell r="P215">
            <v>0</v>
          </cell>
          <cell r="Q215">
            <v>168</v>
          </cell>
          <cell r="R215">
            <v>168</v>
          </cell>
          <cell r="S215">
            <v>0</v>
          </cell>
          <cell r="T215">
            <v>0</v>
          </cell>
          <cell r="U215">
            <v>26</v>
          </cell>
          <cell r="V215">
            <v>665703</v>
          </cell>
          <cell r="W215">
            <v>665703</v>
          </cell>
          <cell r="X215">
            <v>0</v>
          </cell>
          <cell r="Y215">
            <v>0</v>
          </cell>
          <cell r="Z215">
            <v>20</v>
          </cell>
          <cell r="AA215">
            <v>430147</v>
          </cell>
          <cell r="AB215">
            <v>430147</v>
          </cell>
          <cell r="AC215">
            <v>0</v>
          </cell>
          <cell r="AD215">
            <v>0</v>
          </cell>
          <cell r="AE215">
            <v>0</v>
          </cell>
          <cell r="AF215">
            <v>15</v>
          </cell>
          <cell r="AG215">
            <v>322610</v>
          </cell>
          <cell r="AH215">
            <v>322610</v>
          </cell>
          <cell r="AI215">
            <v>0</v>
          </cell>
          <cell r="AJ215">
            <v>0</v>
          </cell>
          <cell r="AK215">
            <v>0</v>
          </cell>
          <cell r="AL215">
            <v>0</v>
          </cell>
          <cell r="AM215">
            <v>0</v>
          </cell>
          <cell r="AN215">
            <v>0</v>
          </cell>
          <cell r="AO215">
            <v>0</v>
          </cell>
          <cell r="AP215">
            <v>0</v>
          </cell>
          <cell r="AQ215">
            <v>0</v>
          </cell>
          <cell r="AR215">
            <v>0</v>
          </cell>
          <cell r="AS215">
            <v>0</v>
          </cell>
          <cell r="AT215">
            <v>145174</v>
          </cell>
          <cell r="AU215">
            <v>21507</v>
          </cell>
          <cell r="AV215">
            <v>3569193</v>
          </cell>
          <cell r="AW215">
            <v>249844</v>
          </cell>
          <cell r="AX215">
            <v>0</v>
          </cell>
          <cell r="AY215">
            <v>164850</v>
          </cell>
          <cell r="AZ215">
            <v>2987818</v>
          </cell>
          <cell r="BA215">
            <v>1099000</v>
          </cell>
          <cell r="BB215">
            <v>1.35</v>
          </cell>
          <cell r="BC215">
            <v>384650</v>
          </cell>
          <cell r="BD215">
            <v>1483650</v>
          </cell>
          <cell r="BE215">
            <v>1504168</v>
          </cell>
          <cell r="BF215">
            <v>283009</v>
          </cell>
          <cell r="BG215">
            <v>2869659</v>
          </cell>
          <cell r="BH215">
            <v>1000000</v>
          </cell>
          <cell r="BI215">
            <v>0</v>
          </cell>
          <cell r="BJ215">
            <v>100000</v>
          </cell>
          <cell r="BK215">
            <v>0</v>
          </cell>
          <cell r="BL215">
            <v>1748152</v>
          </cell>
          <cell r="BM215" t="b">
            <v>1</v>
          </cell>
          <cell r="BN215">
            <v>21507</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E215">
            <v>0</v>
          </cell>
          <cell r="CF215">
            <v>0</v>
          </cell>
          <cell r="CG215" t="str">
            <v>IANUARIE</v>
          </cell>
          <cell r="CH215" t="str">
            <v>IA</v>
          </cell>
          <cell r="CI215">
            <v>0</v>
          </cell>
          <cell r="CJ215" t="b">
            <v>0</v>
          </cell>
          <cell r="CK215">
            <v>0</v>
          </cell>
          <cell r="CL215">
            <v>0</v>
          </cell>
          <cell r="CM215">
            <v>0</v>
          </cell>
          <cell r="CN215">
            <v>11</v>
          </cell>
          <cell r="CO215" t="str">
            <v>N</v>
          </cell>
          <cell r="CP215" t="str">
            <v>N</v>
          </cell>
          <cell r="CQ215" t="b">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t="b">
            <v>0</v>
          </cell>
          <cell r="DN215" t="b">
            <v>0</v>
          </cell>
          <cell r="DO215" t="b">
            <v>0</v>
          </cell>
          <cell r="DP215" t="b">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t="b">
            <v>0</v>
          </cell>
          <cell r="ES215">
            <v>0</v>
          </cell>
          <cell r="ET215">
            <v>0</v>
          </cell>
          <cell r="EU215">
            <v>0</v>
          </cell>
          <cell r="EV215">
            <v>36531</v>
          </cell>
          <cell r="EW215" t="b">
            <v>0</v>
          </cell>
        </row>
        <row r="216">
          <cell r="A216">
            <v>287</v>
          </cell>
          <cell r="B216" t="str">
            <v>2671006020060</v>
          </cell>
          <cell r="C216" t="str">
            <v>vechi</v>
          </cell>
          <cell r="D216" t="str">
            <v>BOZGA ANCA</v>
          </cell>
          <cell r="E216" t="str">
            <v>BOZGA</v>
          </cell>
          <cell r="F216" t="str">
            <v>ANCA</v>
          </cell>
          <cell r="G216" t="str">
            <v>referent</v>
          </cell>
          <cell r="H216">
            <v>0</v>
          </cell>
          <cell r="I216">
            <v>2497467</v>
          </cell>
          <cell r="J216">
            <v>2497467</v>
          </cell>
          <cell r="K216">
            <v>2497467</v>
          </cell>
          <cell r="L216">
            <v>0</v>
          </cell>
          <cell r="M216">
            <v>0</v>
          </cell>
          <cell r="N216">
            <v>0</v>
          </cell>
          <cell r="O216">
            <v>0</v>
          </cell>
          <cell r="P216">
            <v>0</v>
          </cell>
          <cell r="Q216">
            <v>168</v>
          </cell>
          <cell r="R216">
            <v>168</v>
          </cell>
          <cell r="S216">
            <v>0</v>
          </cell>
          <cell r="T216">
            <v>0</v>
          </cell>
          <cell r="U216">
            <v>0</v>
          </cell>
          <cell r="V216">
            <v>0</v>
          </cell>
          <cell r="W216">
            <v>0</v>
          </cell>
          <cell r="X216">
            <v>0</v>
          </cell>
          <cell r="Y216">
            <v>0</v>
          </cell>
          <cell r="Z216">
            <v>15</v>
          </cell>
          <cell r="AA216">
            <v>374620</v>
          </cell>
          <cell r="AB216">
            <v>374620</v>
          </cell>
          <cell r="AC216">
            <v>0</v>
          </cell>
          <cell r="AD216">
            <v>0</v>
          </cell>
          <cell r="AE216">
            <v>0</v>
          </cell>
          <cell r="AF216">
            <v>15</v>
          </cell>
          <cell r="AG216">
            <v>374620</v>
          </cell>
          <cell r="AH216">
            <v>374620</v>
          </cell>
          <cell r="AI216">
            <v>0</v>
          </cell>
          <cell r="AJ216">
            <v>0</v>
          </cell>
          <cell r="AK216">
            <v>0</v>
          </cell>
          <cell r="AL216">
            <v>0</v>
          </cell>
          <cell r="AM216">
            <v>0</v>
          </cell>
          <cell r="AN216">
            <v>0</v>
          </cell>
          <cell r="AO216">
            <v>0</v>
          </cell>
          <cell r="AP216">
            <v>0</v>
          </cell>
          <cell r="AQ216">
            <v>0</v>
          </cell>
          <cell r="AR216">
            <v>0</v>
          </cell>
          <cell r="AS216">
            <v>0</v>
          </cell>
          <cell r="AT216">
            <v>162335</v>
          </cell>
          <cell r="AU216">
            <v>24975</v>
          </cell>
          <cell r="AV216">
            <v>3246707</v>
          </cell>
          <cell r="AW216">
            <v>227269</v>
          </cell>
          <cell r="AX216">
            <v>0</v>
          </cell>
          <cell r="AY216">
            <v>164850</v>
          </cell>
          <cell r="AZ216">
            <v>2667278</v>
          </cell>
          <cell r="BA216">
            <v>1099000</v>
          </cell>
          <cell r="BB216">
            <v>1</v>
          </cell>
          <cell r="BC216">
            <v>0</v>
          </cell>
          <cell r="BD216">
            <v>1099000</v>
          </cell>
          <cell r="BE216">
            <v>1568278</v>
          </cell>
          <cell r="BF216">
            <v>297754</v>
          </cell>
          <cell r="BG216">
            <v>2534374</v>
          </cell>
          <cell r="BH216">
            <v>1100000</v>
          </cell>
          <cell r="BI216">
            <v>0</v>
          </cell>
          <cell r="BJ216">
            <v>0</v>
          </cell>
          <cell r="BK216">
            <v>0</v>
          </cell>
          <cell r="BL216">
            <v>1409399</v>
          </cell>
          <cell r="BM216" t="b">
            <v>1</v>
          </cell>
          <cell r="BN216">
            <v>24975</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E216">
            <v>0</v>
          </cell>
          <cell r="CF216">
            <v>0</v>
          </cell>
          <cell r="CG216" t="str">
            <v>IANUARIE</v>
          </cell>
          <cell r="CH216" t="str">
            <v>IA</v>
          </cell>
          <cell r="CI216">
            <v>0</v>
          </cell>
          <cell r="CJ216" t="b">
            <v>0</v>
          </cell>
          <cell r="CK216">
            <v>0</v>
          </cell>
          <cell r="CL216">
            <v>0</v>
          </cell>
          <cell r="CM216">
            <v>0</v>
          </cell>
          <cell r="CN216">
            <v>11</v>
          </cell>
          <cell r="CO216" t="str">
            <v>N</v>
          </cell>
          <cell r="CP216" t="str">
            <v>N</v>
          </cell>
          <cell r="CQ216" t="b">
            <v>0</v>
          </cell>
          <cell r="CR216">
            <v>0</v>
          </cell>
          <cell r="CS216">
            <v>0</v>
          </cell>
          <cell r="CT216">
            <v>0</v>
          </cell>
          <cell r="CU216">
            <v>0</v>
          </cell>
          <cell r="CV216">
            <v>0</v>
          </cell>
          <cell r="CW216">
            <v>0</v>
          </cell>
          <cell r="CX216">
            <v>0</v>
          </cell>
          <cell r="CY216">
            <v>0</v>
          </cell>
          <cell r="CZ216">
            <v>0</v>
          </cell>
          <cell r="DA216">
            <v>0</v>
          </cell>
          <cell r="DB216">
            <v>0</v>
          </cell>
          <cell r="DC216">
            <v>0</v>
          </cell>
          <cell r="DD216">
            <v>0</v>
          </cell>
          <cell r="DE216">
            <v>0</v>
          </cell>
          <cell r="DF216">
            <v>0</v>
          </cell>
          <cell r="DG216">
            <v>0</v>
          </cell>
          <cell r="DH216">
            <v>0</v>
          </cell>
          <cell r="DI216">
            <v>0</v>
          </cell>
          <cell r="DJ216">
            <v>0</v>
          </cell>
          <cell r="DK216">
            <v>0</v>
          </cell>
          <cell r="DL216">
            <v>0</v>
          </cell>
          <cell r="DM216" t="b">
            <v>0</v>
          </cell>
          <cell r="DN216" t="b">
            <v>0</v>
          </cell>
          <cell r="DO216" t="b">
            <v>0</v>
          </cell>
          <cell r="DP216" t="b">
            <v>0</v>
          </cell>
          <cell r="DQ216">
            <v>0</v>
          </cell>
          <cell r="DR216">
            <v>0</v>
          </cell>
          <cell r="DS216">
            <v>0</v>
          </cell>
          <cell r="DT216">
            <v>0</v>
          </cell>
          <cell r="DU216">
            <v>0</v>
          </cell>
          <cell r="DV216">
            <v>0</v>
          </cell>
          <cell r="DW216">
            <v>0</v>
          </cell>
          <cell r="DX216">
            <v>0</v>
          </cell>
          <cell r="DY216">
            <v>0</v>
          </cell>
          <cell r="DZ216">
            <v>0</v>
          </cell>
          <cell r="EA216">
            <v>0</v>
          </cell>
          <cell r="EB216">
            <v>0</v>
          </cell>
          <cell r="EC216">
            <v>0</v>
          </cell>
          <cell r="ED216">
            <v>0</v>
          </cell>
          <cell r="EE216">
            <v>0</v>
          </cell>
          <cell r="EF216">
            <v>0</v>
          </cell>
          <cell r="EG216">
            <v>0</v>
          </cell>
          <cell r="EH216">
            <v>0</v>
          </cell>
          <cell r="EI216">
            <v>0</v>
          </cell>
          <cell r="EJ216">
            <v>0</v>
          </cell>
          <cell r="EK216">
            <v>0</v>
          </cell>
          <cell r="EL216">
            <v>0</v>
          </cell>
          <cell r="EM216">
            <v>0</v>
          </cell>
          <cell r="EN216">
            <v>0</v>
          </cell>
          <cell r="EO216">
            <v>0</v>
          </cell>
          <cell r="EP216">
            <v>0</v>
          </cell>
          <cell r="EQ216">
            <v>0</v>
          </cell>
          <cell r="ER216" t="b">
            <v>0</v>
          </cell>
          <cell r="ES216">
            <v>0</v>
          </cell>
          <cell r="ET216">
            <v>0</v>
          </cell>
          <cell r="EU216">
            <v>0</v>
          </cell>
          <cell r="EV216">
            <v>36283</v>
          </cell>
          <cell r="EW216" t="b">
            <v>0</v>
          </cell>
        </row>
        <row r="217">
          <cell r="A217">
            <v>42</v>
          </cell>
          <cell r="B217" t="str">
            <v>2700908290905</v>
          </cell>
          <cell r="C217" t="str">
            <v>vechi</v>
          </cell>
          <cell r="D217" t="str">
            <v>BARBURA ELIZA</v>
          </cell>
          <cell r="E217" t="str">
            <v>BARBURA</v>
          </cell>
          <cell r="F217" t="str">
            <v>ELIZA</v>
          </cell>
          <cell r="G217" t="str">
            <v>consilier</v>
          </cell>
          <cell r="H217">
            <v>0</v>
          </cell>
          <cell r="I217">
            <v>3905000</v>
          </cell>
          <cell r="J217">
            <v>3905000</v>
          </cell>
          <cell r="K217">
            <v>3905000</v>
          </cell>
          <cell r="L217">
            <v>0</v>
          </cell>
          <cell r="M217">
            <v>0</v>
          </cell>
          <cell r="N217">
            <v>0</v>
          </cell>
          <cell r="O217">
            <v>0</v>
          </cell>
          <cell r="P217">
            <v>0</v>
          </cell>
          <cell r="Q217">
            <v>168</v>
          </cell>
          <cell r="R217">
            <v>168</v>
          </cell>
          <cell r="S217">
            <v>0</v>
          </cell>
          <cell r="T217">
            <v>0</v>
          </cell>
          <cell r="U217">
            <v>0</v>
          </cell>
          <cell r="V217">
            <v>0</v>
          </cell>
          <cell r="W217">
            <v>0</v>
          </cell>
          <cell r="X217">
            <v>0</v>
          </cell>
          <cell r="Y217">
            <v>0</v>
          </cell>
          <cell r="Z217">
            <v>10</v>
          </cell>
          <cell r="AA217">
            <v>390500</v>
          </cell>
          <cell r="AB217">
            <v>390500</v>
          </cell>
          <cell r="AC217">
            <v>0</v>
          </cell>
          <cell r="AD217">
            <v>0</v>
          </cell>
          <cell r="AE217">
            <v>0</v>
          </cell>
          <cell r="AF217">
            <v>15</v>
          </cell>
          <cell r="AG217">
            <v>585750</v>
          </cell>
          <cell r="AH217">
            <v>585750</v>
          </cell>
          <cell r="AI217">
            <v>0</v>
          </cell>
          <cell r="AJ217">
            <v>0</v>
          </cell>
          <cell r="AK217">
            <v>0</v>
          </cell>
          <cell r="AL217">
            <v>0</v>
          </cell>
          <cell r="AM217">
            <v>0</v>
          </cell>
          <cell r="AN217">
            <v>0</v>
          </cell>
          <cell r="AO217">
            <v>0</v>
          </cell>
          <cell r="AP217">
            <v>0</v>
          </cell>
          <cell r="AQ217">
            <v>0</v>
          </cell>
          <cell r="AR217">
            <v>0</v>
          </cell>
          <cell r="AS217">
            <v>0</v>
          </cell>
          <cell r="AT217">
            <v>244062</v>
          </cell>
          <cell r="AU217">
            <v>39050</v>
          </cell>
          <cell r="AV217">
            <v>4881250</v>
          </cell>
          <cell r="AW217">
            <v>341688</v>
          </cell>
          <cell r="AX217">
            <v>0</v>
          </cell>
          <cell r="AY217">
            <v>164850</v>
          </cell>
          <cell r="AZ217">
            <v>4091600</v>
          </cell>
          <cell r="BA217">
            <v>1099000</v>
          </cell>
          <cell r="BB217">
            <v>1</v>
          </cell>
          <cell r="BC217">
            <v>0</v>
          </cell>
          <cell r="BD217">
            <v>1099000</v>
          </cell>
          <cell r="BE217">
            <v>2992600</v>
          </cell>
          <cell r="BF217">
            <v>625348</v>
          </cell>
          <cell r="BG217">
            <v>3631102</v>
          </cell>
          <cell r="BH217">
            <v>1600000</v>
          </cell>
          <cell r="BI217">
            <v>0</v>
          </cell>
          <cell r="BJ217">
            <v>0</v>
          </cell>
          <cell r="BK217">
            <v>0</v>
          </cell>
          <cell r="BL217">
            <v>1992052</v>
          </cell>
          <cell r="BM217" t="b">
            <v>1</v>
          </cell>
          <cell r="BN217">
            <v>39050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E217">
            <v>0</v>
          </cell>
          <cell r="CF217">
            <v>0</v>
          </cell>
          <cell r="CG217" t="str">
            <v>IANUARIE</v>
          </cell>
          <cell r="CH217" t="str">
            <v>IA</v>
          </cell>
          <cell r="CI217">
            <v>0</v>
          </cell>
          <cell r="CJ217" t="b">
            <v>0</v>
          </cell>
          <cell r="CK217">
            <v>0</v>
          </cell>
          <cell r="CL217">
            <v>0</v>
          </cell>
          <cell r="CM217">
            <v>0</v>
          </cell>
          <cell r="CN217">
            <v>11</v>
          </cell>
          <cell r="CO217" t="str">
            <v>N</v>
          </cell>
          <cell r="CP217" t="str">
            <v>N</v>
          </cell>
          <cell r="CQ217" t="b">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t="b">
            <v>0</v>
          </cell>
          <cell r="DN217" t="b">
            <v>0</v>
          </cell>
          <cell r="DO217" t="b">
            <v>0</v>
          </cell>
          <cell r="DP217" t="b">
            <v>0</v>
          </cell>
          <cell r="DQ217">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t="b">
            <v>0</v>
          </cell>
          <cell r="ES217">
            <v>0</v>
          </cell>
          <cell r="ET217">
            <v>0</v>
          </cell>
          <cell r="EU217">
            <v>0</v>
          </cell>
          <cell r="EV217">
            <v>36423</v>
          </cell>
          <cell r="EW217" t="b">
            <v>0</v>
          </cell>
        </row>
        <row r="218">
          <cell r="A218">
            <v>288</v>
          </cell>
          <cell r="B218" t="str">
            <v>2680921022811</v>
          </cell>
          <cell r="C218" t="str">
            <v>vechi</v>
          </cell>
          <cell r="D218" t="str">
            <v>CRACIUN ALEXANDRINA</v>
          </cell>
          <cell r="E218" t="str">
            <v>CRACIUN</v>
          </cell>
          <cell r="F218" t="str">
            <v>ALEXANDRINA</v>
          </cell>
          <cell r="G218" t="str">
            <v>referent</v>
          </cell>
          <cell r="H218">
            <v>0</v>
          </cell>
          <cell r="I218">
            <v>2150733</v>
          </cell>
          <cell r="J218">
            <v>2150733</v>
          </cell>
          <cell r="K218">
            <v>2150733</v>
          </cell>
          <cell r="L218">
            <v>0</v>
          </cell>
          <cell r="M218">
            <v>0</v>
          </cell>
          <cell r="N218">
            <v>0</v>
          </cell>
          <cell r="O218">
            <v>0</v>
          </cell>
          <cell r="P218">
            <v>0</v>
          </cell>
          <cell r="Q218">
            <v>168</v>
          </cell>
          <cell r="R218">
            <v>168</v>
          </cell>
          <cell r="S218">
            <v>0</v>
          </cell>
          <cell r="T218">
            <v>0</v>
          </cell>
          <cell r="U218">
            <v>0</v>
          </cell>
          <cell r="V218">
            <v>0</v>
          </cell>
          <cell r="W218">
            <v>0</v>
          </cell>
          <cell r="X218">
            <v>0</v>
          </cell>
          <cell r="Y218">
            <v>0</v>
          </cell>
          <cell r="Z218">
            <v>5</v>
          </cell>
          <cell r="AA218">
            <v>107537</v>
          </cell>
          <cell r="AB218">
            <v>107537</v>
          </cell>
          <cell r="AC218">
            <v>0</v>
          </cell>
          <cell r="AD218">
            <v>0</v>
          </cell>
          <cell r="AE218">
            <v>0</v>
          </cell>
          <cell r="AF218">
            <v>15</v>
          </cell>
          <cell r="AG218">
            <v>322610</v>
          </cell>
          <cell r="AH218">
            <v>322610</v>
          </cell>
          <cell r="AI218">
            <v>0</v>
          </cell>
          <cell r="AJ218">
            <v>0</v>
          </cell>
          <cell r="AK218">
            <v>0</v>
          </cell>
          <cell r="AL218">
            <v>0</v>
          </cell>
          <cell r="AM218">
            <v>0</v>
          </cell>
          <cell r="AN218">
            <v>0</v>
          </cell>
          <cell r="AO218">
            <v>0</v>
          </cell>
          <cell r="AP218">
            <v>0</v>
          </cell>
          <cell r="AQ218">
            <v>0</v>
          </cell>
          <cell r="AR218">
            <v>0</v>
          </cell>
          <cell r="AS218">
            <v>0</v>
          </cell>
          <cell r="AT218">
            <v>129044</v>
          </cell>
          <cell r="AU218">
            <v>21507</v>
          </cell>
          <cell r="AV218">
            <v>2580880</v>
          </cell>
          <cell r="AW218">
            <v>180662</v>
          </cell>
          <cell r="AX218">
            <v>0</v>
          </cell>
          <cell r="AY218">
            <v>164850</v>
          </cell>
          <cell r="AZ218">
            <v>2084817</v>
          </cell>
          <cell r="BA218">
            <v>1099000</v>
          </cell>
          <cell r="BB218">
            <v>1</v>
          </cell>
          <cell r="BC218">
            <v>0</v>
          </cell>
          <cell r="BD218">
            <v>1099000</v>
          </cell>
          <cell r="BE218">
            <v>985817</v>
          </cell>
          <cell r="BF218">
            <v>177447</v>
          </cell>
          <cell r="BG218">
            <v>2072220</v>
          </cell>
          <cell r="BH218">
            <v>900000</v>
          </cell>
          <cell r="BI218">
            <v>0</v>
          </cell>
          <cell r="BJ218">
            <v>0</v>
          </cell>
          <cell r="BK218">
            <v>0</v>
          </cell>
          <cell r="BL218">
            <v>1150713</v>
          </cell>
          <cell r="BM218" t="b">
            <v>1</v>
          </cell>
          <cell r="BN218">
            <v>21507</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E218">
            <v>0</v>
          </cell>
          <cell r="CF218">
            <v>0</v>
          </cell>
          <cell r="CG218" t="str">
            <v>IANUARIE</v>
          </cell>
          <cell r="CH218" t="str">
            <v>IA</v>
          </cell>
          <cell r="CI218">
            <v>0</v>
          </cell>
          <cell r="CJ218" t="b">
            <v>0</v>
          </cell>
          <cell r="CK218">
            <v>0</v>
          </cell>
          <cell r="CL218">
            <v>0</v>
          </cell>
          <cell r="CM218">
            <v>0</v>
          </cell>
          <cell r="CN218">
            <v>11</v>
          </cell>
          <cell r="CO218" t="str">
            <v>N</v>
          </cell>
          <cell r="CP218" t="str">
            <v>N</v>
          </cell>
          <cell r="CQ218" t="b">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t="b">
            <v>0</v>
          </cell>
          <cell r="DN218" t="b">
            <v>0</v>
          </cell>
          <cell r="DO218" t="b">
            <v>0</v>
          </cell>
          <cell r="DP218" t="b">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t="b">
            <v>0</v>
          </cell>
          <cell r="ES218">
            <v>0</v>
          </cell>
          <cell r="ET218">
            <v>0</v>
          </cell>
          <cell r="EU218">
            <v>0</v>
          </cell>
          <cell r="EV218">
            <v>36529</v>
          </cell>
          <cell r="EW218" t="b">
            <v>0</v>
          </cell>
        </row>
        <row r="219">
          <cell r="A219">
            <v>289</v>
          </cell>
          <cell r="B219" t="str">
            <v>1750312020055</v>
          </cell>
          <cell r="C219" t="str">
            <v>vechi</v>
          </cell>
          <cell r="D219" t="str">
            <v>FLOAREA CLAUDIU</v>
          </cell>
          <cell r="E219" t="str">
            <v>FLOAREA</v>
          </cell>
          <cell r="F219" t="str">
            <v>CLAUDIU-EUGEN</v>
          </cell>
          <cell r="G219" t="str">
            <v>referent</v>
          </cell>
          <cell r="H219">
            <v>0</v>
          </cell>
          <cell r="I219">
            <v>2497467</v>
          </cell>
          <cell r="J219">
            <v>2497467</v>
          </cell>
          <cell r="K219">
            <v>832489</v>
          </cell>
          <cell r="L219">
            <v>0</v>
          </cell>
          <cell r="M219">
            <v>0</v>
          </cell>
          <cell r="N219">
            <v>0</v>
          </cell>
          <cell r="O219">
            <v>0</v>
          </cell>
          <cell r="P219">
            <v>0</v>
          </cell>
          <cell r="Q219">
            <v>168</v>
          </cell>
          <cell r="R219">
            <v>56</v>
          </cell>
          <cell r="S219">
            <v>0</v>
          </cell>
          <cell r="T219">
            <v>0</v>
          </cell>
          <cell r="U219">
            <v>10</v>
          </cell>
          <cell r="V219">
            <v>297318</v>
          </cell>
          <cell r="W219">
            <v>297318</v>
          </cell>
          <cell r="X219">
            <v>0</v>
          </cell>
          <cell r="Y219">
            <v>0</v>
          </cell>
          <cell r="Z219">
            <v>0</v>
          </cell>
          <cell r="AA219">
            <v>0</v>
          </cell>
          <cell r="AB219">
            <v>0</v>
          </cell>
          <cell r="AC219">
            <v>0</v>
          </cell>
          <cell r="AD219">
            <v>0</v>
          </cell>
          <cell r="AE219">
            <v>0</v>
          </cell>
          <cell r="AF219">
            <v>15</v>
          </cell>
          <cell r="AG219">
            <v>124873</v>
          </cell>
          <cell r="AH219">
            <v>374620</v>
          </cell>
          <cell r="AI219">
            <v>112</v>
          </cell>
          <cell r="AJ219">
            <v>1664978</v>
          </cell>
          <cell r="AK219">
            <v>0</v>
          </cell>
          <cell r="AL219">
            <v>0</v>
          </cell>
          <cell r="AM219">
            <v>0</v>
          </cell>
          <cell r="AN219">
            <v>0</v>
          </cell>
          <cell r="AO219">
            <v>0</v>
          </cell>
          <cell r="AP219">
            <v>2497467</v>
          </cell>
          <cell r="AQ219">
            <v>0</v>
          </cell>
          <cell r="AR219">
            <v>0</v>
          </cell>
          <cell r="AS219">
            <v>0</v>
          </cell>
          <cell r="AT219">
            <v>143604</v>
          </cell>
          <cell r="AU219">
            <v>24975</v>
          </cell>
          <cell r="AV219">
            <v>5417125</v>
          </cell>
          <cell r="AW219">
            <v>379199</v>
          </cell>
          <cell r="AX219">
            <v>0</v>
          </cell>
          <cell r="AY219">
            <v>164850</v>
          </cell>
          <cell r="AZ219">
            <v>4704497</v>
          </cell>
          <cell r="BA219">
            <v>1099000</v>
          </cell>
          <cell r="BB219">
            <v>1</v>
          </cell>
          <cell r="BC219">
            <v>0</v>
          </cell>
          <cell r="BD219">
            <v>1099000</v>
          </cell>
          <cell r="BE219">
            <v>3605497</v>
          </cell>
          <cell r="BF219">
            <v>792089</v>
          </cell>
          <cell r="BG219">
            <v>4077258</v>
          </cell>
          <cell r="BH219">
            <v>500000</v>
          </cell>
          <cell r="BI219">
            <v>1986000</v>
          </cell>
          <cell r="BJ219">
            <v>1024292</v>
          </cell>
          <cell r="BK219">
            <v>0</v>
          </cell>
          <cell r="BL219">
            <v>541991</v>
          </cell>
          <cell r="BM219" t="b">
            <v>1</v>
          </cell>
          <cell r="BN219">
            <v>24975</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E219">
            <v>0</v>
          </cell>
          <cell r="CF219">
            <v>0</v>
          </cell>
          <cell r="CG219" t="str">
            <v>IANUARIE</v>
          </cell>
          <cell r="CH219" t="str">
            <v>IA</v>
          </cell>
          <cell r="CI219">
            <v>0</v>
          </cell>
          <cell r="CJ219" t="b">
            <v>0</v>
          </cell>
          <cell r="CK219">
            <v>0</v>
          </cell>
          <cell r="CL219">
            <v>0</v>
          </cell>
          <cell r="CM219">
            <v>0</v>
          </cell>
          <cell r="CN219">
            <v>11</v>
          </cell>
          <cell r="CO219" t="str">
            <v>N</v>
          </cell>
          <cell r="CP219" t="str">
            <v>N</v>
          </cell>
          <cell r="CQ219" t="b">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t="b">
            <v>0</v>
          </cell>
          <cell r="DN219" t="b">
            <v>0</v>
          </cell>
          <cell r="DO219" t="b">
            <v>0</v>
          </cell>
          <cell r="DP219" t="b">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t="b">
            <v>0</v>
          </cell>
          <cell r="ES219">
            <v>0</v>
          </cell>
          <cell r="ET219">
            <v>0</v>
          </cell>
          <cell r="EU219">
            <v>0</v>
          </cell>
          <cell r="EV219">
            <v>36416</v>
          </cell>
          <cell r="EW219" t="b">
            <v>0</v>
          </cell>
        </row>
        <row r="220">
          <cell r="A220">
            <v>290</v>
          </cell>
          <cell r="B220" t="str">
            <v>2780528020042</v>
          </cell>
          <cell r="C220" t="str">
            <v>vechi</v>
          </cell>
          <cell r="D220" t="str">
            <v>GLOGOVETAN SIMONA-IOANA</v>
          </cell>
          <cell r="E220" t="str">
            <v>GLOGOVETAN</v>
          </cell>
          <cell r="F220" t="str">
            <v>SIMONA-IOANA</v>
          </cell>
          <cell r="G220" t="str">
            <v>referent</v>
          </cell>
          <cell r="H220">
            <v>0</v>
          </cell>
          <cell r="I220">
            <v>2497467</v>
          </cell>
          <cell r="J220">
            <v>2497467</v>
          </cell>
          <cell r="K220">
            <v>2497467</v>
          </cell>
          <cell r="L220">
            <v>0</v>
          </cell>
          <cell r="M220">
            <v>0</v>
          </cell>
          <cell r="N220">
            <v>0</v>
          </cell>
          <cell r="O220">
            <v>0</v>
          </cell>
          <cell r="P220">
            <v>0</v>
          </cell>
          <cell r="Q220">
            <v>168</v>
          </cell>
          <cell r="R220">
            <v>168</v>
          </cell>
          <cell r="S220">
            <v>0</v>
          </cell>
          <cell r="T220">
            <v>0</v>
          </cell>
          <cell r="U220">
            <v>9</v>
          </cell>
          <cell r="V220">
            <v>267586</v>
          </cell>
          <cell r="W220">
            <v>267586</v>
          </cell>
          <cell r="X220">
            <v>0</v>
          </cell>
          <cell r="Y220">
            <v>0</v>
          </cell>
          <cell r="Z220">
            <v>5</v>
          </cell>
          <cell r="AA220">
            <v>124873</v>
          </cell>
          <cell r="AB220">
            <v>124873</v>
          </cell>
          <cell r="AC220">
            <v>0</v>
          </cell>
          <cell r="AD220">
            <v>0</v>
          </cell>
          <cell r="AE220">
            <v>0</v>
          </cell>
          <cell r="AF220">
            <v>15</v>
          </cell>
          <cell r="AG220">
            <v>374620</v>
          </cell>
          <cell r="AH220">
            <v>374620</v>
          </cell>
          <cell r="AI220">
            <v>0</v>
          </cell>
          <cell r="AJ220">
            <v>0</v>
          </cell>
          <cell r="AK220">
            <v>0</v>
          </cell>
          <cell r="AL220">
            <v>0</v>
          </cell>
          <cell r="AM220">
            <v>0</v>
          </cell>
          <cell r="AN220">
            <v>0</v>
          </cell>
          <cell r="AO220">
            <v>0</v>
          </cell>
          <cell r="AP220">
            <v>0</v>
          </cell>
          <cell r="AQ220">
            <v>0</v>
          </cell>
          <cell r="AR220">
            <v>0</v>
          </cell>
          <cell r="AS220">
            <v>0</v>
          </cell>
          <cell r="AT220">
            <v>149848</v>
          </cell>
          <cell r="AU220">
            <v>24975</v>
          </cell>
          <cell r="AV220">
            <v>3264546</v>
          </cell>
          <cell r="AW220">
            <v>228518</v>
          </cell>
          <cell r="AX220">
            <v>0</v>
          </cell>
          <cell r="AY220">
            <v>164850</v>
          </cell>
          <cell r="AZ220">
            <v>2696355</v>
          </cell>
          <cell r="BA220">
            <v>1099000</v>
          </cell>
          <cell r="BB220">
            <v>1</v>
          </cell>
          <cell r="BC220">
            <v>0</v>
          </cell>
          <cell r="BD220">
            <v>1099000</v>
          </cell>
          <cell r="BE220">
            <v>1597355</v>
          </cell>
          <cell r="BF220">
            <v>304442</v>
          </cell>
          <cell r="BG220">
            <v>2556763</v>
          </cell>
          <cell r="BH220">
            <v>1100000</v>
          </cell>
          <cell r="BI220">
            <v>0</v>
          </cell>
          <cell r="BJ220">
            <v>0</v>
          </cell>
          <cell r="BK220">
            <v>0</v>
          </cell>
          <cell r="BL220">
            <v>1431788</v>
          </cell>
          <cell r="BM220" t="b">
            <v>1</v>
          </cell>
          <cell r="BN220">
            <v>24975</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E220">
            <v>0</v>
          </cell>
          <cell r="CF220">
            <v>0</v>
          </cell>
          <cell r="CG220" t="str">
            <v>IANUARIE</v>
          </cell>
          <cell r="CH220" t="str">
            <v>IA</v>
          </cell>
          <cell r="CI220">
            <v>0</v>
          </cell>
          <cell r="CJ220" t="b">
            <v>0</v>
          </cell>
          <cell r="CK220">
            <v>0</v>
          </cell>
          <cell r="CL220">
            <v>0</v>
          </cell>
          <cell r="CM220">
            <v>0</v>
          </cell>
          <cell r="CN220">
            <v>11</v>
          </cell>
          <cell r="CO220" t="str">
            <v>N</v>
          </cell>
          <cell r="CP220" t="str">
            <v>N</v>
          </cell>
          <cell r="CQ220" t="b">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t="b">
            <v>0</v>
          </cell>
          <cell r="DN220" t="b">
            <v>0</v>
          </cell>
          <cell r="DO220" t="b">
            <v>0</v>
          </cell>
          <cell r="DP220" t="b">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t="b">
            <v>0</v>
          </cell>
          <cell r="ES220">
            <v>0</v>
          </cell>
          <cell r="ET220">
            <v>0</v>
          </cell>
          <cell r="EU220">
            <v>0</v>
          </cell>
          <cell r="EV220">
            <v>36342</v>
          </cell>
          <cell r="EW220" t="b">
            <v>0</v>
          </cell>
        </row>
        <row r="221">
          <cell r="A221">
            <v>291</v>
          </cell>
          <cell r="B221" t="str">
            <v>2720330020041</v>
          </cell>
          <cell r="C221" t="str">
            <v>vechi</v>
          </cell>
          <cell r="D221" t="str">
            <v>HAREU GABRIELA-LILIANA</v>
          </cell>
          <cell r="E221" t="str">
            <v>HAREU</v>
          </cell>
          <cell r="F221" t="str">
            <v>GABRIELA-LILIANA</v>
          </cell>
          <cell r="G221" t="str">
            <v>referent</v>
          </cell>
          <cell r="H221">
            <v>0</v>
          </cell>
          <cell r="I221">
            <v>2497467</v>
          </cell>
          <cell r="J221">
            <v>2497467</v>
          </cell>
          <cell r="K221">
            <v>2497467</v>
          </cell>
          <cell r="L221">
            <v>0</v>
          </cell>
          <cell r="M221">
            <v>0</v>
          </cell>
          <cell r="N221">
            <v>0</v>
          </cell>
          <cell r="O221">
            <v>0</v>
          </cell>
          <cell r="P221">
            <v>0</v>
          </cell>
          <cell r="Q221">
            <v>168</v>
          </cell>
          <cell r="R221">
            <v>168</v>
          </cell>
          <cell r="S221">
            <v>0</v>
          </cell>
          <cell r="T221">
            <v>0</v>
          </cell>
          <cell r="U221">
            <v>0</v>
          </cell>
          <cell r="V221">
            <v>0</v>
          </cell>
          <cell r="W221">
            <v>0</v>
          </cell>
          <cell r="X221">
            <v>0</v>
          </cell>
          <cell r="Y221">
            <v>0</v>
          </cell>
          <cell r="Z221">
            <v>15</v>
          </cell>
          <cell r="AA221">
            <v>374620</v>
          </cell>
          <cell r="AB221">
            <v>374620</v>
          </cell>
          <cell r="AC221">
            <v>0</v>
          </cell>
          <cell r="AD221">
            <v>0</v>
          </cell>
          <cell r="AE221">
            <v>0</v>
          </cell>
          <cell r="AF221">
            <v>15</v>
          </cell>
          <cell r="AG221">
            <v>374620</v>
          </cell>
          <cell r="AH221">
            <v>374620</v>
          </cell>
          <cell r="AI221">
            <v>0</v>
          </cell>
          <cell r="AJ221">
            <v>0</v>
          </cell>
          <cell r="AK221">
            <v>0</v>
          </cell>
          <cell r="AL221">
            <v>0</v>
          </cell>
          <cell r="AM221">
            <v>0</v>
          </cell>
          <cell r="AN221">
            <v>0</v>
          </cell>
          <cell r="AO221">
            <v>0</v>
          </cell>
          <cell r="AP221">
            <v>0</v>
          </cell>
          <cell r="AQ221">
            <v>0</v>
          </cell>
          <cell r="AR221">
            <v>0</v>
          </cell>
          <cell r="AS221">
            <v>0</v>
          </cell>
          <cell r="AT221">
            <v>162335</v>
          </cell>
          <cell r="AU221">
            <v>24975</v>
          </cell>
          <cell r="AV221">
            <v>3246707</v>
          </cell>
          <cell r="AW221">
            <v>227269</v>
          </cell>
          <cell r="AX221">
            <v>0</v>
          </cell>
          <cell r="AY221">
            <v>164850</v>
          </cell>
          <cell r="AZ221">
            <v>2667278</v>
          </cell>
          <cell r="BA221">
            <v>1099000</v>
          </cell>
          <cell r="BB221">
            <v>1</v>
          </cell>
          <cell r="BC221">
            <v>0</v>
          </cell>
          <cell r="BD221">
            <v>1099000</v>
          </cell>
          <cell r="BE221">
            <v>1568278</v>
          </cell>
          <cell r="BF221">
            <v>297754</v>
          </cell>
          <cell r="BG221">
            <v>2534374</v>
          </cell>
          <cell r="BH221">
            <v>1100000</v>
          </cell>
          <cell r="BI221">
            <v>0</v>
          </cell>
          <cell r="BJ221">
            <v>0</v>
          </cell>
          <cell r="BK221">
            <v>0</v>
          </cell>
          <cell r="BL221">
            <v>1409399</v>
          </cell>
          <cell r="BM221" t="b">
            <v>1</v>
          </cell>
          <cell r="BN221">
            <v>24975</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E221">
            <v>0</v>
          </cell>
          <cell r="CF221">
            <v>0</v>
          </cell>
          <cell r="CG221" t="str">
            <v>IANUARIE</v>
          </cell>
          <cell r="CH221" t="str">
            <v>IA</v>
          </cell>
          <cell r="CI221">
            <v>0</v>
          </cell>
          <cell r="CJ221" t="b">
            <v>0</v>
          </cell>
          <cell r="CK221">
            <v>0</v>
          </cell>
          <cell r="CL221">
            <v>0</v>
          </cell>
          <cell r="CM221">
            <v>0</v>
          </cell>
          <cell r="CN221">
            <v>11</v>
          </cell>
          <cell r="CO221" t="str">
            <v>N</v>
          </cell>
          <cell r="CP221" t="str">
            <v>N</v>
          </cell>
          <cell r="CQ221" t="b">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t="b">
            <v>0</v>
          </cell>
          <cell r="DN221" t="b">
            <v>0</v>
          </cell>
          <cell r="DO221" t="b">
            <v>0</v>
          </cell>
          <cell r="DP221" t="b">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t="b">
            <v>0</v>
          </cell>
          <cell r="ES221">
            <v>0</v>
          </cell>
          <cell r="ET221">
            <v>0</v>
          </cell>
          <cell r="EU221">
            <v>0</v>
          </cell>
          <cell r="EV221">
            <v>36423</v>
          </cell>
          <cell r="EW221" t="b">
            <v>0</v>
          </cell>
        </row>
        <row r="222">
          <cell r="A222">
            <v>292</v>
          </cell>
          <cell r="B222" t="str">
            <v>2680520020028</v>
          </cell>
          <cell r="C222" t="str">
            <v>vechi</v>
          </cell>
          <cell r="D222" t="str">
            <v>IGA BRIGITTE-MAGDALENA</v>
          </cell>
          <cell r="E222" t="str">
            <v>IGA</v>
          </cell>
          <cell r="F222" t="str">
            <v>BRIGITTE-MAGDALENA</v>
          </cell>
          <cell r="G222" t="str">
            <v>referent</v>
          </cell>
          <cell r="H222">
            <v>0</v>
          </cell>
          <cell r="I222">
            <v>2497467</v>
          </cell>
          <cell r="J222">
            <v>2497467</v>
          </cell>
          <cell r="K222">
            <v>2497467</v>
          </cell>
          <cell r="L222">
            <v>0</v>
          </cell>
          <cell r="M222">
            <v>0</v>
          </cell>
          <cell r="N222">
            <v>0</v>
          </cell>
          <cell r="O222">
            <v>0</v>
          </cell>
          <cell r="P222">
            <v>0</v>
          </cell>
          <cell r="Q222">
            <v>168</v>
          </cell>
          <cell r="R222">
            <v>168</v>
          </cell>
          <cell r="S222">
            <v>0</v>
          </cell>
          <cell r="T222">
            <v>0</v>
          </cell>
          <cell r="U222">
            <v>0</v>
          </cell>
          <cell r="V222">
            <v>0</v>
          </cell>
          <cell r="W222">
            <v>0</v>
          </cell>
          <cell r="X222">
            <v>0</v>
          </cell>
          <cell r="Y222">
            <v>0</v>
          </cell>
          <cell r="Z222">
            <v>15</v>
          </cell>
          <cell r="AA222">
            <v>374620</v>
          </cell>
          <cell r="AB222">
            <v>374620</v>
          </cell>
          <cell r="AC222">
            <v>0</v>
          </cell>
          <cell r="AD222">
            <v>0</v>
          </cell>
          <cell r="AE222">
            <v>0</v>
          </cell>
          <cell r="AF222">
            <v>15</v>
          </cell>
          <cell r="AG222">
            <v>374620</v>
          </cell>
          <cell r="AH222">
            <v>374620</v>
          </cell>
          <cell r="AI222">
            <v>0</v>
          </cell>
          <cell r="AJ222">
            <v>0</v>
          </cell>
          <cell r="AK222">
            <v>0</v>
          </cell>
          <cell r="AL222">
            <v>0</v>
          </cell>
          <cell r="AM222">
            <v>0</v>
          </cell>
          <cell r="AN222">
            <v>0</v>
          </cell>
          <cell r="AO222">
            <v>0</v>
          </cell>
          <cell r="AP222">
            <v>0</v>
          </cell>
          <cell r="AQ222">
            <v>0</v>
          </cell>
          <cell r="AR222">
            <v>0</v>
          </cell>
          <cell r="AS222">
            <v>0</v>
          </cell>
          <cell r="AT222">
            <v>162335</v>
          </cell>
          <cell r="AU222">
            <v>24975</v>
          </cell>
          <cell r="AV222">
            <v>3246707</v>
          </cell>
          <cell r="AW222">
            <v>227269</v>
          </cell>
          <cell r="AX222">
            <v>0</v>
          </cell>
          <cell r="AY222">
            <v>164850</v>
          </cell>
          <cell r="AZ222">
            <v>2667278</v>
          </cell>
          <cell r="BA222">
            <v>1099000</v>
          </cell>
          <cell r="BB222">
            <v>1</v>
          </cell>
          <cell r="BC222">
            <v>0</v>
          </cell>
          <cell r="BD222">
            <v>1099000</v>
          </cell>
          <cell r="BE222">
            <v>1568278</v>
          </cell>
          <cell r="BF222">
            <v>297754</v>
          </cell>
          <cell r="BG222">
            <v>2534374</v>
          </cell>
          <cell r="BH222">
            <v>1100000</v>
          </cell>
          <cell r="BI222">
            <v>0</v>
          </cell>
          <cell r="BJ222">
            <v>0</v>
          </cell>
          <cell r="BK222">
            <v>0</v>
          </cell>
          <cell r="BL222">
            <v>1409399</v>
          </cell>
          <cell r="BM222" t="b">
            <v>1</v>
          </cell>
          <cell r="BN222">
            <v>24975</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E222">
            <v>0</v>
          </cell>
          <cell r="CF222">
            <v>0</v>
          </cell>
          <cell r="CG222" t="str">
            <v>IANUARIE</v>
          </cell>
          <cell r="CH222" t="str">
            <v>IA</v>
          </cell>
          <cell r="CI222">
            <v>0</v>
          </cell>
          <cell r="CJ222" t="b">
            <v>0</v>
          </cell>
          <cell r="CK222">
            <v>0</v>
          </cell>
          <cell r="CL222">
            <v>0</v>
          </cell>
          <cell r="CM222">
            <v>0</v>
          </cell>
          <cell r="CN222">
            <v>11</v>
          </cell>
          <cell r="CO222" t="str">
            <v>N</v>
          </cell>
          <cell r="CP222" t="str">
            <v>N</v>
          </cell>
          <cell r="CQ222" t="b">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t="b">
            <v>0</v>
          </cell>
          <cell r="DN222" t="b">
            <v>0</v>
          </cell>
          <cell r="DO222" t="b">
            <v>0</v>
          </cell>
          <cell r="DP222" t="b">
            <v>0</v>
          </cell>
          <cell r="DQ222">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t="b">
            <v>0</v>
          </cell>
          <cell r="ES222">
            <v>0</v>
          </cell>
          <cell r="ET222">
            <v>0</v>
          </cell>
          <cell r="EU222">
            <v>0</v>
          </cell>
          <cell r="EV222">
            <v>36283</v>
          </cell>
          <cell r="EW222" t="b">
            <v>0</v>
          </cell>
        </row>
        <row r="223">
          <cell r="A223">
            <v>293</v>
          </cell>
          <cell r="B223" t="str">
            <v>2720403021872</v>
          </cell>
          <cell r="C223" t="str">
            <v>vechi</v>
          </cell>
          <cell r="D223" t="str">
            <v>PAGUBA FLOARE</v>
          </cell>
          <cell r="E223" t="str">
            <v>PAGUBA</v>
          </cell>
          <cell r="F223" t="str">
            <v>FLOARE</v>
          </cell>
          <cell r="G223" t="str">
            <v>referent</v>
          </cell>
          <cell r="H223">
            <v>0</v>
          </cell>
          <cell r="I223">
            <v>2547000</v>
          </cell>
          <cell r="J223">
            <v>2547000</v>
          </cell>
          <cell r="K223">
            <v>2547000</v>
          </cell>
          <cell r="L223">
            <v>0</v>
          </cell>
          <cell r="M223">
            <v>0</v>
          </cell>
          <cell r="N223">
            <v>0</v>
          </cell>
          <cell r="O223">
            <v>0</v>
          </cell>
          <cell r="P223">
            <v>0</v>
          </cell>
          <cell r="Q223">
            <v>168</v>
          </cell>
          <cell r="R223">
            <v>168</v>
          </cell>
          <cell r="S223">
            <v>0</v>
          </cell>
          <cell r="T223">
            <v>0</v>
          </cell>
          <cell r="U223">
            <v>40</v>
          </cell>
          <cell r="V223">
            <v>1212857</v>
          </cell>
          <cell r="W223">
            <v>1212857</v>
          </cell>
          <cell r="X223">
            <v>0</v>
          </cell>
          <cell r="Y223">
            <v>0</v>
          </cell>
          <cell r="Z223">
            <v>10</v>
          </cell>
          <cell r="AA223">
            <v>254700</v>
          </cell>
          <cell r="AB223">
            <v>254700</v>
          </cell>
          <cell r="AC223">
            <v>10</v>
          </cell>
          <cell r="AD223">
            <v>254700</v>
          </cell>
          <cell r="AE223">
            <v>254700</v>
          </cell>
          <cell r="AF223">
            <v>15</v>
          </cell>
          <cell r="AG223">
            <v>382050</v>
          </cell>
          <cell r="AH223">
            <v>382050</v>
          </cell>
          <cell r="AI223">
            <v>0</v>
          </cell>
          <cell r="AJ223">
            <v>0</v>
          </cell>
          <cell r="AK223">
            <v>0</v>
          </cell>
          <cell r="AL223">
            <v>0</v>
          </cell>
          <cell r="AM223">
            <v>0</v>
          </cell>
          <cell r="AN223">
            <v>0</v>
          </cell>
          <cell r="AO223">
            <v>0</v>
          </cell>
          <cell r="AP223">
            <v>0</v>
          </cell>
          <cell r="AQ223">
            <v>0</v>
          </cell>
          <cell r="AR223">
            <v>0</v>
          </cell>
          <cell r="AS223">
            <v>0</v>
          </cell>
          <cell r="AT223">
            <v>171922</v>
          </cell>
          <cell r="AU223">
            <v>25470</v>
          </cell>
          <cell r="AV223">
            <v>4651307</v>
          </cell>
          <cell r="AW223">
            <v>325591</v>
          </cell>
          <cell r="AX223">
            <v>0</v>
          </cell>
          <cell r="AY223">
            <v>164850</v>
          </cell>
          <cell r="AZ223">
            <v>3963474</v>
          </cell>
          <cell r="BA223">
            <v>1099000</v>
          </cell>
          <cell r="BB223">
            <v>1.35</v>
          </cell>
          <cell r="BC223">
            <v>384650</v>
          </cell>
          <cell r="BD223">
            <v>1483650</v>
          </cell>
          <cell r="BE223">
            <v>2479824</v>
          </cell>
          <cell r="BF223">
            <v>507410</v>
          </cell>
          <cell r="BG223">
            <v>3620914</v>
          </cell>
          <cell r="BH223">
            <v>1300000</v>
          </cell>
          <cell r="BI223">
            <v>0</v>
          </cell>
          <cell r="BJ223">
            <v>450000</v>
          </cell>
          <cell r="BK223">
            <v>0</v>
          </cell>
          <cell r="BL223">
            <v>1845444</v>
          </cell>
          <cell r="BM223" t="b">
            <v>1</v>
          </cell>
          <cell r="BN223">
            <v>25470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E223">
            <v>0</v>
          </cell>
          <cell r="CF223">
            <v>0</v>
          </cell>
          <cell r="CG223" t="str">
            <v>IANUARIE</v>
          </cell>
          <cell r="CH223" t="str">
            <v>IA</v>
          </cell>
          <cell r="CI223">
            <v>0</v>
          </cell>
          <cell r="CJ223" t="b">
            <v>0</v>
          </cell>
          <cell r="CK223">
            <v>0</v>
          </cell>
          <cell r="CL223">
            <v>0</v>
          </cell>
          <cell r="CM223">
            <v>0</v>
          </cell>
          <cell r="CN223">
            <v>11</v>
          </cell>
          <cell r="CO223" t="str">
            <v>N</v>
          </cell>
          <cell r="CP223" t="str">
            <v>N</v>
          </cell>
          <cell r="CQ223" t="b">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t="b">
            <v>0</v>
          </cell>
          <cell r="DN223" t="b">
            <v>0</v>
          </cell>
          <cell r="DO223" t="b">
            <v>0</v>
          </cell>
          <cell r="DP223" t="b">
            <v>0</v>
          </cell>
          <cell r="DQ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t="b">
            <v>0</v>
          </cell>
          <cell r="ES223">
            <v>0</v>
          </cell>
          <cell r="ET223">
            <v>0</v>
          </cell>
          <cell r="EU223">
            <v>0</v>
          </cell>
          <cell r="EV223">
            <v>34947</v>
          </cell>
          <cell r="EW223" t="b">
            <v>0</v>
          </cell>
        </row>
        <row r="224">
          <cell r="A224">
            <v>294</v>
          </cell>
          <cell r="B224" t="str">
            <v>2720122020018</v>
          </cell>
          <cell r="C224" t="str">
            <v>vechi</v>
          </cell>
          <cell r="D224" t="str">
            <v>RIGLER SONIA</v>
          </cell>
          <cell r="E224" t="str">
            <v>RIGLER</v>
          </cell>
          <cell r="F224" t="str">
            <v>SONIA</v>
          </cell>
          <cell r="G224" t="str">
            <v>referent</v>
          </cell>
          <cell r="H224">
            <v>0</v>
          </cell>
          <cell r="I224">
            <v>2150733</v>
          </cell>
          <cell r="J224">
            <v>2150733</v>
          </cell>
          <cell r="K224">
            <v>2150733</v>
          </cell>
          <cell r="L224">
            <v>0</v>
          </cell>
          <cell r="M224">
            <v>0</v>
          </cell>
          <cell r="N224">
            <v>0</v>
          </cell>
          <cell r="O224">
            <v>0</v>
          </cell>
          <cell r="P224">
            <v>0</v>
          </cell>
          <cell r="Q224">
            <v>168</v>
          </cell>
          <cell r="R224">
            <v>168</v>
          </cell>
          <cell r="S224">
            <v>0</v>
          </cell>
          <cell r="T224">
            <v>0</v>
          </cell>
          <cell r="U224">
            <v>22</v>
          </cell>
          <cell r="V224">
            <v>563287</v>
          </cell>
          <cell r="W224">
            <v>563287</v>
          </cell>
          <cell r="X224">
            <v>0</v>
          </cell>
          <cell r="Y224">
            <v>0</v>
          </cell>
          <cell r="Z224">
            <v>5</v>
          </cell>
          <cell r="AA224">
            <v>107537</v>
          </cell>
          <cell r="AB224">
            <v>107537</v>
          </cell>
          <cell r="AC224">
            <v>0</v>
          </cell>
          <cell r="AD224">
            <v>0</v>
          </cell>
          <cell r="AE224">
            <v>0</v>
          </cell>
          <cell r="AF224">
            <v>15</v>
          </cell>
          <cell r="AG224">
            <v>322610</v>
          </cell>
          <cell r="AH224">
            <v>322610</v>
          </cell>
          <cell r="AI224">
            <v>0</v>
          </cell>
          <cell r="AJ224">
            <v>0</v>
          </cell>
          <cell r="AK224">
            <v>0</v>
          </cell>
          <cell r="AL224">
            <v>0</v>
          </cell>
          <cell r="AM224">
            <v>0</v>
          </cell>
          <cell r="AN224">
            <v>0</v>
          </cell>
          <cell r="AO224">
            <v>0</v>
          </cell>
          <cell r="AP224">
            <v>0</v>
          </cell>
          <cell r="AQ224">
            <v>0</v>
          </cell>
          <cell r="AR224">
            <v>0</v>
          </cell>
          <cell r="AS224">
            <v>0</v>
          </cell>
          <cell r="AT224">
            <v>129044</v>
          </cell>
          <cell r="AU224">
            <v>21507</v>
          </cell>
          <cell r="AV224">
            <v>3144167</v>
          </cell>
          <cell r="AW224">
            <v>220092</v>
          </cell>
          <cell r="AX224">
            <v>0</v>
          </cell>
          <cell r="AY224">
            <v>164850</v>
          </cell>
          <cell r="AZ224">
            <v>2608674</v>
          </cell>
          <cell r="BA224">
            <v>1099000</v>
          </cell>
          <cell r="BB224">
            <v>1</v>
          </cell>
          <cell r="BC224">
            <v>0</v>
          </cell>
          <cell r="BD224">
            <v>1099000</v>
          </cell>
          <cell r="BE224">
            <v>1509674</v>
          </cell>
          <cell r="BF224">
            <v>284275</v>
          </cell>
          <cell r="BG224">
            <v>2489249</v>
          </cell>
          <cell r="BH224">
            <v>900000</v>
          </cell>
          <cell r="BI224">
            <v>0</v>
          </cell>
          <cell r="BJ224">
            <v>0</v>
          </cell>
          <cell r="BK224">
            <v>0</v>
          </cell>
          <cell r="BL224">
            <v>1567742</v>
          </cell>
          <cell r="BM224" t="b">
            <v>1</v>
          </cell>
          <cell r="BN224">
            <v>21507</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E224">
            <v>0</v>
          </cell>
          <cell r="CF224">
            <v>0</v>
          </cell>
          <cell r="CG224" t="str">
            <v>IANUARIE</v>
          </cell>
          <cell r="CH224" t="str">
            <v>IA</v>
          </cell>
          <cell r="CI224">
            <v>0</v>
          </cell>
          <cell r="CJ224" t="b">
            <v>0</v>
          </cell>
          <cell r="CK224">
            <v>0</v>
          </cell>
          <cell r="CL224">
            <v>0</v>
          </cell>
          <cell r="CM224">
            <v>0</v>
          </cell>
          <cell r="CN224">
            <v>11</v>
          </cell>
          <cell r="CO224" t="str">
            <v>N</v>
          </cell>
          <cell r="CP224" t="str">
            <v>N</v>
          </cell>
          <cell r="CQ224" t="b">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t="b">
            <v>0</v>
          </cell>
          <cell r="DN224" t="b">
            <v>0</v>
          </cell>
          <cell r="DO224" t="b">
            <v>0</v>
          </cell>
          <cell r="DP224" t="b">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t="b">
            <v>0</v>
          </cell>
          <cell r="ES224">
            <v>0</v>
          </cell>
          <cell r="ET224">
            <v>0</v>
          </cell>
          <cell r="EU224">
            <v>0</v>
          </cell>
          <cell r="EV224">
            <v>36529</v>
          </cell>
          <cell r="EW224" t="b">
            <v>0</v>
          </cell>
        </row>
        <row r="225">
          <cell r="A225">
            <v>295</v>
          </cell>
          <cell r="B225" t="str">
            <v>2730219020013</v>
          </cell>
          <cell r="C225" t="str">
            <v>vechi</v>
          </cell>
          <cell r="D225" t="str">
            <v>RUS RODICA-MARIANA</v>
          </cell>
          <cell r="E225" t="str">
            <v>RUS</v>
          </cell>
          <cell r="F225" t="str">
            <v>RODICA-MARIANA</v>
          </cell>
          <cell r="G225" t="str">
            <v>referent</v>
          </cell>
          <cell r="H225">
            <v>0</v>
          </cell>
          <cell r="I225">
            <v>2497467</v>
          </cell>
          <cell r="J225">
            <v>2497467</v>
          </cell>
          <cell r="K225">
            <v>2497467</v>
          </cell>
          <cell r="L225">
            <v>0</v>
          </cell>
          <cell r="M225">
            <v>0</v>
          </cell>
          <cell r="N225">
            <v>0</v>
          </cell>
          <cell r="O225">
            <v>0</v>
          </cell>
          <cell r="P225">
            <v>0</v>
          </cell>
          <cell r="Q225">
            <v>168</v>
          </cell>
          <cell r="R225">
            <v>168</v>
          </cell>
          <cell r="S225">
            <v>0</v>
          </cell>
          <cell r="T225">
            <v>0</v>
          </cell>
          <cell r="U225">
            <v>0</v>
          </cell>
          <cell r="V225">
            <v>0</v>
          </cell>
          <cell r="W225">
            <v>0</v>
          </cell>
          <cell r="X225">
            <v>0</v>
          </cell>
          <cell r="Y225">
            <v>0</v>
          </cell>
          <cell r="Z225">
            <v>10</v>
          </cell>
          <cell r="AA225">
            <v>249747</v>
          </cell>
          <cell r="AB225">
            <v>249747</v>
          </cell>
          <cell r="AC225">
            <v>0</v>
          </cell>
          <cell r="AD225">
            <v>0</v>
          </cell>
          <cell r="AE225">
            <v>0</v>
          </cell>
          <cell r="AF225">
            <v>15</v>
          </cell>
          <cell r="AG225">
            <v>374620</v>
          </cell>
          <cell r="AH225">
            <v>374620</v>
          </cell>
          <cell r="AI225">
            <v>0</v>
          </cell>
          <cell r="AJ225">
            <v>0</v>
          </cell>
          <cell r="AK225">
            <v>0</v>
          </cell>
          <cell r="AL225">
            <v>0</v>
          </cell>
          <cell r="AM225">
            <v>0</v>
          </cell>
          <cell r="AN225">
            <v>0</v>
          </cell>
          <cell r="AO225">
            <v>0</v>
          </cell>
          <cell r="AP225">
            <v>0</v>
          </cell>
          <cell r="AQ225">
            <v>0</v>
          </cell>
          <cell r="AR225">
            <v>0</v>
          </cell>
          <cell r="AS225">
            <v>0</v>
          </cell>
          <cell r="AT225">
            <v>156092</v>
          </cell>
          <cell r="AU225">
            <v>24975</v>
          </cell>
          <cell r="AV225">
            <v>3121834</v>
          </cell>
          <cell r="AW225">
            <v>218528</v>
          </cell>
          <cell r="AX225">
            <v>0</v>
          </cell>
          <cell r="AY225">
            <v>164850</v>
          </cell>
          <cell r="AZ225">
            <v>2557389</v>
          </cell>
          <cell r="BA225">
            <v>1099000</v>
          </cell>
          <cell r="BB225">
            <v>1</v>
          </cell>
          <cell r="BC225">
            <v>0</v>
          </cell>
          <cell r="BD225">
            <v>1099000</v>
          </cell>
          <cell r="BE225">
            <v>1458389</v>
          </cell>
          <cell r="BF225">
            <v>272479</v>
          </cell>
          <cell r="BG225">
            <v>2449760</v>
          </cell>
          <cell r="BH225">
            <v>1300000</v>
          </cell>
          <cell r="BI225">
            <v>0</v>
          </cell>
          <cell r="BJ225">
            <v>890000</v>
          </cell>
          <cell r="BK225">
            <v>0</v>
          </cell>
          <cell r="BL225">
            <v>234785</v>
          </cell>
          <cell r="BM225" t="b">
            <v>1</v>
          </cell>
          <cell r="BN225">
            <v>24975</v>
          </cell>
          <cell r="BO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E225">
            <v>0</v>
          </cell>
          <cell r="CF225">
            <v>0</v>
          </cell>
          <cell r="CG225" t="str">
            <v>IANUARIE</v>
          </cell>
          <cell r="CH225" t="str">
            <v>IA</v>
          </cell>
          <cell r="CI225">
            <v>0</v>
          </cell>
          <cell r="CJ225" t="b">
            <v>0</v>
          </cell>
          <cell r="CK225">
            <v>0</v>
          </cell>
          <cell r="CL225">
            <v>0</v>
          </cell>
          <cell r="CM225">
            <v>0</v>
          </cell>
          <cell r="CN225">
            <v>11</v>
          </cell>
          <cell r="CO225" t="str">
            <v>N</v>
          </cell>
          <cell r="CP225" t="str">
            <v>N</v>
          </cell>
          <cell r="CQ225" t="b">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t="b">
            <v>0</v>
          </cell>
          <cell r="DN225" t="b">
            <v>0</v>
          </cell>
          <cell r="DO225" t="b">
            <v>0</v>
          </cell>
          <cell r="DP225" t="b">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t="b">
            <v>0</v>
          </cell>
          <cell r="ES225">
            <v>0</v>
          </cell>
          <cell r="ET225">
            <v>0</v>
          </cell>
          <cell r="EU225">
            <v>0</v>
          </cell>
          <cell r="EV225">
            <v>36418</v>
          </cell>
          <cell r="EW225" t="b">
            <v>0</v>
          </cell>
        </row>
        <row r="226">
          <cell r="A226">
            <v>296</v>
          </cell>
          <cell r="B226" t="str">
            <v>2750617020043</v>
          </cell>
          <cell r="C226" t="str">
            <v>vechi</v>
          </cell>
          <cell r="D226" t="str">
            <v>STRAJAN ECATERINA</v>
          </cell>
          <cell r="E226" t="str">
            <v>STRAJAN</v>
          </cell>
          <cell r="F226" t="str">
            <v>ECATERINA</v>
          </cell>
          <cell r="G226" t="str">
            <v>referent</v>
          </cell>
          <cell r="H226">
            <v>0</v>
          </cell>
          <cell r="I226">
            <v>2398400</v>
          </cell>
          <cell r="J226">
            <v>2398400</v>
          </cell>
          <cell r="K226">
            <v>2398400</v>
          </cell>
          <cell r="L226">
            <v>0</v>
          </cell>
          <cell r="M226">
            <v>0</v>
          </cell>
          <cell r="N226">
            <v>0</v>
          </cell>
          <cell r="O226">
            <v>0</v>
          </cell>
          <cell r="P226">
            <v>0</v>
          </cell>
          <cell r="Q226">
            <v>168</v>
          </cell>
          <cell r="R226">
            <v>168</v>
          </cell>
          <cell r="S226">
            <v>0</v>
          </cell>
          <cell r="T226">
            <v>0</v>
          </cell>
          <cell r="U226">
            <v>16</v>
          </cell>
          <cell r="V226">
            <v>456838</v>
          </cell>
          <cell r="W226">
            <v>456838</v>
          </cell>
          <cell r="X226">
            <v>0</v>
          </cell>
          <cell r="Y226">
            <v>0</v>
          </cell>
          <cell r="Z226">
            <v>5</v>
          </cell>
          <cell r="AA226">
            <v>119920</v>
          </cell>
          <cell r="AB226">
            <v>119920</v>
          </cell>
          <cell r="AC226">
            <v>0</v>
          </cell>
          <cell r="AD226">
            <v>0</v>
          </cell>
          <cell r="AE226">
            <v>0</v>
          </cell>
          <cell r="AF226">
            <v>15</v>
          </cell>
          <cell r="AG226">
            <v>359760</v>
          </cell>
          <cell r="AH226">
            <v>359760</v>
          </cell>
          <cell r="AI226">
            <v>0</v>
          </cell>
          <cell r="AJ226">
            <v>0</v>
          </cell>
          <cell r="AK226">
            <v>0</v>
          </cell>
          <cell r="AL226">
            <v>0</v>
          </cell>
          <cell r="AM226">
            <v>0</v>
          </cell>
          <cell r="AN226">
            <v>0</v>
          </cell>
          <cell r="AO226">
            <v>0</v>
          </cell>
          <cell r="AP226">
            <v>0</v>
          </cell>
          <cell r="AQ226">
            <v>0</v>
          </cell>
          <cell r="AR226">
            <v>0</v>
          </cell>
          <cell r="AS226">
            <v>0</v>
          </cell>
          <cell r="AT226">
            <v>143904</v>
          </cell>
          <cell r="AU226">
            <v>23984</v>
          </cell>
          <cell r="AV226">
            <v>3334918</v>
          </cell>
          <cell r="AW226">
            <v>233444</v>
          </cell>
          <cell r="AX226">
            <v>0</v>
          </cell>
          <cell r="AY226">
            <v>164850</v>
          </cell>
          <cell r="AZ226">
            <v>2768736</v>
          </cell>
          <cell r="BA226">
            <v>1099000</v>
          </cell>
          <cell r="BB226">
            <v>1</v>
          </cell>
          <cell r="BC226">
            <v>0</v>
          </cell>
          <cell r="BD226">
            <v>1099000</v>
          </cell>
          <cell r="BE226">
            <v>1669736</v>
          </cell>
          <cell r="BF226">
            <v>321089</v>
          </cell>
          <cell r="BG226">
            <v>2612497</v>
          </cell>
          <cell r="BH226">
            <v>1000000</v>
          </cell>
          <cell r="BI226">
            <v>0</v>
          </cell>
          <cell r="BJ226">
            <v>0</v>
          </cell>
          <cell r="BK226">
            <v>0</v>
          </cell>
          <cell r="BL226">
            <v>1588513</v>
          </cell>
          <cell r="BM226" t="b">
            <v>1</v>
          </cell>
          <cell r="BN226">
            <v>23984</v>
          </cell>
          <cell r="BO226">
            <v>0</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E226">
            <v>0</v>
          </cell>
          <cell r="CF226">
            <v>0</v>
          </cell>
          <cell r="CG226" t="str">
            <v>IANUARIE</v>
          </cell>
          <cell r="CH226" t="str">
            <v>IA</v>
          </cell>
          <cell r="CI226">
            <v>0</v>
          </cell>
          <cell r="CJ226" t="b">
            <v>0</v>
          </cell>
          <cell r="CK226">
            <v>0</v>
          </cell>
          <cell r="CL226">
            <v>0</v>
          </cell>
          <cell r="CM226">
            <v>0</v>
          </cell>
          <cell r="CN226">
            <v>11</v>
          </cell>
          <cell r="CO226" t="str">
            <v>N</v>
          </cell>
          <cell r="CP226" t="str">
            <v>N</v>
          </cell>
          <cell r="CQ226" t="b">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t="b">
            <v>0</v>
          </cell>
          <cell r="DN226" t="b">
            <v>0</v>
          </cell>
          <cell r="DO226" t="b">
            <v>0</v>
          </cell>
          <cell r="DP226" t="b">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t="b">
            <v>0</v>
          </cell>
          <cell r="ES226">
            <v>0</v>
          </cell>
          <cell r="ET226">
            <v>0</v>
          </cell>
          <cell r="EU226">
            <v>0</v>
          </cell>
          <cell r="EV226">
            <v>36529</v>
          </cell>
          <cell r="EW226" t="b">
            <v>0</v>
          </cell>
        </row>
        <row r="227">
          <cell r="A227">
            <v>297</v>
          </cell>
          <cell r="B227" t="str">
            <v>1660711022802</v>
          </cell>
          <cell r="C227" t="str">
            <v>vechi</v>
          </cell>
          <cell r="D227" t="str">
            <v>BONDOC IOAN-SORIN</v>
          </cell>
          <cell r="E227" t="str">
            <v>BONDOC</v>
          </cell>
          <cell r="F227" t="str">
            <v>IOAN-SORIN</v>
          </cell>
          <cell r="G227" t="str">
            <v>director</v>
          </cell>
          <cell r="H227">
            <v>0</v>
          </cell>
          <cell r="I227">
            <v>3829067</v>
          </cell>
          <cell r="J227">
            <v>5743601</v>
          </cell>
          <cell r="K227">
            <v>5743601</v>
          </cell>
          <cell r="L227">
            <v>1914534</v>
          </cell>
          <cell r="M227">
            <v>1914534</v>
          </cell>
          <cell r="N227">
            <v>0</v>
          </cell>
          <cell r="O227">
            <v>0</v>
          </cell>
          <cell r="P227">
            <v>0</v>
          </cell>
          <cell r="Q227">
            <v>168</v>
          </cell>
          <cell r="R227">
            <v>168</v>
          </cell>
          <cell r="S227">
            <v>0</v>
          </cell>
          <cell r="T227">
            <v>0</v>
          </cell>
          <cell r="U227">
            <v>0</v>
          </cell>
          <cell r="V227">
            <v>0</v>
          </cell>
          <cell r="W227">
            <v>0</v>
          </cell>
          <cell r="X227">
            <v>0</v>
          </cell>
          <cell r="Y227">
            <v>0</v>
          </cell>
          <cell r="Z227">
            <v>10</v>
          </cell>
          <cell r="AA227">
            <v>574360</v>
          </cell>
          <cell r="AB227">
            <v>574360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7721952</v>
          </cell>
          <cell r="AT227">
            <v>315898</v>
          </cell>
          <cell r="AU227">
            <v>57436</v>
          </cell>
          <cell r="AV227">
            <v>14039913</v>
          </cell>
          <cell r="AW227">
            <v>982794</v>
          </cell>
          <cell r="AX227">
            <v>0</v>
          </cell>
          <cell r="AY227">
            <v>164850</v>
          </cell>
          <cell r="AZ227">
            <v>12518935</v>
          </cell>
          <cell r="BA227">
            <v>1099000</v>
          </cell>
          <cell r="BB227">
            <v>1</v>
          </cell>
          <cell r="BC227">
            <v>0</v>
          </cell>
          <cell r="BD227">
            <v>1099000</v>
          </cell>
          <cell r="BE227">
            <v>11419935</v>
          </cell>
          <cell r="BF227">
            <v>3643244</v>
          </cell>
          <cell r="BG227">
            <v>9040541</v>
          </cell>
          <cell r="BH227">
            <v>1300000</v>
          </cell>
          <cell r="BI227">
            <v>0</v>
          </cell>
          <cell r="BJ227">
            <v>1691122</v>
          </cell>
          <cell r="BK227">
            <v>0</v>
          </cell>
          <cell r="BL227">
            <v>6011128</v>
          </cell>
          <cell r="BM227" t="b">
            <v>1</v>
          </cell>
          <cell r="BN227">
            <v>38291</v>
          </cell>
          <cell r="BO227">
            <v>0</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E227">
            <v>0</v>
          </cell>
          <cell r="CF227">
            <v>0</v>
          </cell>
          <cell r="CG227" t="str">
            <v>IANUARIE</v>
          </cell>
          <cell r="CH227" t="str">
            <v>IA</v>
          </cell>
          <cell r="CI227">
            <v>0</v>
          </cell>
          <cell r="CJ227" t="b">
            <v>0</v>
          </cell>
          <cell r="CK227">
            <v>0</v>
          </cell>
          <cell r="CL227">
            <v>0</v>
          </cell>
          <cell r="CM227">
            <v>0</v>
          </cell>
          <cell r="CN227">
            <v>11</v>
          </cell>
          <cell r="CO227" t="str">
            <v>N</v>
          </cell>
          <cell r="CP227" t="str">
            <v>N</v>
          </cell>
          <cell r="CQ227" t="b">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t="b">
            <v>0</v>
          </cell>
          <cell r="DN227" t="b">
            <v>0</v>
          </cell>
          <cell r="DO227" t="b">
            <v>0</v>
          </cell>
          <cell r="DP227" t="b">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t="b">
            <v>0</v>
          </cell>
          <cell r="ES227">
            <v>0</v>
          </cell>
          <cell r="ET227">
            <v>0</v>
          </cell>
          <cell r="EU227">
            <v>0</v>
          </cell>
          <cell r="EW227" t="b">
            <v>0</v>
          </cell>
        </row>
        <row r="228">
          <cell r="A228">
            <v>23</v>
          </cell>
          <cell r="B228" t="str">
            <v>2570708020056</v>
          </cell>
          <cell r="C228" t="str">
            <v>vechi</v>
          </cell>
          <cell r="D228" t="str">
            <v>LAZAR RODICA-FLORICA</v>
          </cell>
          <cell r="E228" t="str">
            <v>LAZAR</v>
          </cell>
          <cell r="F228" t="str">
            <v>RODICA-FLORICA</v>
          </cell>
          <cell r="G228" t="str">
            <v>referent</v>
          </cell>
          <cell r="H228">
            <v>0</v>
          </cell>
          <cell r="I228">
            <v>2547000</v>
          </cell>
          <cell r="J228">
            <v>2547000</v>
          </cell>
          <cell r="K228">
            <v>2547000</v>
          </cell>
          <cell r="L228">
            <v>0</v>
          </cell>
          <cell r="M228">
            <v>0</v>
          </cell>
          <cell r="N228">
            <v>0</v>
          </cell>
          <cell r="O228">
            <v>0</v>
          </cell>
          <cell r="P228">
            <v>0</v>
          </cell>
          <cell r="Q228">
            <v>168</v>
          </cell>
          <cell r="R228">
            <v>168</v>
          </cell>
          <cell r="S228">
            <v>0</v>
          </cell>
          <cell r="T228">
            <v>0</v>
          </cell>
          <cell r="U228">
            <v>0</v>
          </cell>
          <cell r="V228">
            <v>0</v>
          </cell>
          <cell r="W228">
            <v>0</v>
          </cell>
          <cell r="X228">
            <v>0</v>
          </cell>
          <cell r="Y228">
            <v>0</v>
          </cell>
          <cell r="Z228">
            <v>25</v>
          </cell>
          <cell r="AA228">
            <v>636750</v>
          </cell>
          <cell r="AB228">
            <v>636750</v>
          </cell>
          <cell r="AC228">
            <v>10</v>
          </cell>
          <cell r="AD228">
            <v>254700</v>
          </cell>
          <cell r="AE228">
            <v>254700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171922</v>
          </cell>
          <cell r="AU228">
            <v>25470</v>
          </cell>
          <cell r="AV228">
            <v>3438450</v>
          </cell>
          <cell r="AW228">
            <v>240692</v>
          </cell>
          <cell r="AX228">
            <v>0</v>
          </cell>
          <cell r="AY228">
            <v>164850</v>
          </cell>
          <cell r="AZ228">
            <v>2835516</v>
          </cell>
          <cell r="BA228">
            <v>1099000</v>
          </cell>
          <cell r="BB228">
            <v>1.35</v>
          </cell>
          <cell r="BC228">
            <v>384650</v>
          </cell>
          <cell r="BD228">
            <v>1483650</v>
          </cell>
          <cell r="BE228">
            <v>1351866</v>
          </cell>
          <cell r="BF228">
            <v>247979</v>
          </cell>
          <cell r="BG228">
            <v>2752387</v>
          </cell>
          <cell r="BH228">
            <v>1000000</v>
          </cell>
          <cell r="BI228">
            <v>0</v>
          </cell>
          <cell r="BJ228">
            <v>550000</v>
          </cell>
          <cell r="BK228">
            <v>0</v>
          </cell>
          <cell r="BL228">
            <v>1176917</v>
          </cell>
          <cell r="BM228" t="b">
            <v>1</v>
          </cell>
          <cell r="BN228">
            <v>25470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E228">
            <v>0</v>
          </cell>
          <cell r="CF228">
            <v>0</v>
          </cell>
          <cell r="CG228" t="str">
            <v>IANUARIE</v>
          </cell>
          <cell r="CH228" t="str">
            <v>IA</v>
          </cell>
          <cell r="CI228">
            <v>0</v>
          </cell>
          <cell r="CJ228" t="b">
            <v>0</v>
          </cell>
          <cell r="CK228">
            <v>0</v>
          </cell>
          <cell r="CL228">
            <v>0</v>
          </cell>
          <cell r="CM228">
            <v>0</v>
          </cell>
          <cell r="CN228">
            <v>11</v>
          </cell>
          <cell r="CO228" t="str">
            <v>N</v>
          </cell>
          <cell r="CP228" t="str">
            <v>N</v>
          </cell>
          <cell r="CQ228" t="b">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t="b">
            <v>0</v>
          </cell>
          <cell r="DN228" t="b">
            <v>0</v>
          </cell>
          <cell r="DO228" t="b">
            <v>0</v>
          </cell>
          <cell r="DP228" t="b">
            <v>0</v>
          </cell>
          <cell r="DQ228">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t="b">
            <v>0</v>
          </cell>
          <cell r="ES228">
            <v>0</v>
          </cell>
          <cell r="ET228">
            <v>0</v>
          </cell>
          <cell r="EU228">
            <v>0</v>
          </cell>
          <cell r="EV228">
            <v>33543</v>
          </cell>
          <cell r="EW228" t="b">
            <v>0</v>
          </cell>
        </row>
        <row r="229">
          <cell r="A229">
            <v>51</v>
          </cell>
          <cell r="B229" t="str">
            <v>1580915020049</v>
          </cell>
          <cell r="C229" t="str">
            <v>vechi</v>
          </cell>
          <cell r="D229" t="str">
            <v>POPA IOAN</v>
          </cell>
          <cell r="E229" t="str">
            <v>POPA</v>
          </cell>
          <cell r="F229" t="str">
            <v>IOAN</v>
          </cell>
          <cell r="G229" t="str">
            <v>sef serviciu</v>
          </cell>
          <cell r="H229">
            <v>0</v>
          </cell>
          <cell r="I229">
            <v>2547000</v>
          </cell>
          <cell r="J229">
            <v>3298365</v>
          </cell>
          <cell r="K229">
            <v>3298365</v>
          </cell>
          <cell r="L229">
            <v>751365</v>
          </cell>
          <cell r="M229">
            <v>751365</v>
          </cell>
          <cell r="N229">
            <v>0</v>
          </cell>
          <cell r="O229">
            <v>0</v>
          </cell>
          <cell r="P229">
            <v>0</v>
          </cell>
          <cell r="Q229">
            <v>168</v>
          </cell>
          <cell r="R229">
            <v>168</v>
          </cell>
          <cell r="S229">
            <v>0</v>
          </cell>
          <cell r="T229">
            <v>0</v>
          </cell>
          <cell r="U229">
            <v>0</v>
          </cell>
          <cell r="V229">
            <v>0</v>
          </cell>
          <cell r="W229">
            <v>0</v>
          </cell>
          <cell r="X229">
            <v>0</v>
          </cell>
          <cell r="Y229">
            <v>0</v>
          </cell>
          <cell r="Z229">
            <v>20</v>
          </cell>
          <cell r="AA229">
            <v>659673</v>
          </cell>
          <cell r="AB229">
            <v>659673</v>
          </cell>
          <cell r="AC229">
            <v>10</v>
          </cell>
          <cell r="AD229">
            <v>329836</v>
          </cell>
          <cell r="AE229">
            <v>329836</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214394</v>
          </cell>
          <cell r="AU229">
            <v>32984</v>
          </cell>
          <cell r="AV229">
            <v>4287874</v>
          </cell>
          <cell r="AW229">
            <v>300151</v>
          </cell>
          <cell r="AX229">
            <v>0</v>
          </cell>
          <cell r="AY229">
            <v>164850</v>
          </cell>
          <cell r="AZ229">
            <v>3575495</v>
          </cell>
          <cell r="BA229">
            <v>1099000</v>
          </cell>
          <cell r="BB229">
            <v>1</v>
          </cell>
          <cell r="BC229">
            <v>0</v>
          </cell>
          <cell r="BD229">
            <v>1099000</v>
          </cell>
          <cell r="BE229">
            <v>2476495</v>
          </cell>
          <cell r="BF229">
            <v>506644</v>
          </cell>
          <cell r="BG229">
            <v>3233701</v>
          </cell>
          <cell r="BH229">
            <v>1500000</v>
          </cell>
          <cell r="BI229">
            <v>0</v>
          </cell>
          <cell r="BJ229">
            <v>0</v>
          </cell>
          <cell r="BK229">
            <v>0</v>
          </cell>
          <cell r="BL229">
            <v>1708231</v>
          </cell>
          <cell r="BM229" t="b">
            <v>1</v>
          </cell>
          <cell r="BN229">
            <v>25470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E229">
            <v>0</v>
          </cell>
          <cell r="CF229">
            <v>0</v>
          </cell>
          <cell r="CG229" t="str">
            <v>IANUARIE</v>
          </cell>
          <cell r="CH229" t="str">
            <v>IA</v>
          </cell>
          <cell r="CI229">
            <v>0</v>
          </cell>
          <cell r="CJ229" t="b">
            <v>0</v>
          </cell>
          <cell r="CK229">
            <v>0</v>
          </cell>
          <cell r="CL229">
            <v>0</v>
          </cell>
          <cell r="CM229">
            <v>0</v>
          </cell>
          <cell r="CN229">
            <v>11</v>
          </cell>
          <cell r="CO229" t="str">
            <v>N</v>
          </cell>
          <cell r="CP229" t="str">
            <v>N</v>
          </cell>
          <cell r="CQ229" t="b">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t="b">
            <v>0</v>
          </cell>
          <cell r="DN229" t="b">
            <v>0</v>
          </cell>
          <cell r="DO229" t="b">
            <v>0</v>
          </cell>
          <cell r="DP229" t="b">
            <v>0</v>
          </cell>
          <cell r="DQ229">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t="b">
            <v>0</v>
          </cell>
          <cell r="ES229">
            <v>0</v>
          </cell>
          <cell r="ET229">
            <v>0</v>
          </cell>
          <cell r="EU229">
            <v>0</v>
          </cell>
          <cell r="EV229">
            <v>34318</v>
          </cell>
          <cell r="EW229" t="b">
            <v>0</v>
          </cell>
        </row>
        <row r="230">
          <cell r="A230">
            <v>22</v>
          </cell>
          <cell r="B230" t="str">
            <v>2521218020061</v>
          </cell>
          <cell r="C230" t="str">
            <v>vechi</v>
          </cell>
          <cell r="D230" t="str">
            <v>IOVITA ELENA</v>
          </cell>
          <cell r="E230" t="str">
            <v>IOVITA</v>
          </cell>
          <cell r="F230" t="str">
            <v>ELENA</v>
          </cell>
          <cell r="G230" t="str">
            <v>referent</v>
          </cell>
          <cell r="H230">
            <v>0</v>
          </cell>
          <cell r="I230">
            <v>2547000</v>
          </cell>
          <cell r="J230">
            <v>2547000</v>
          </cell>
          <cell r="K230">
            <v>2547000</v>
          </cell>
          <cell r="L230">
            <v>0</v>
          </cell>
          <cell r="M230">
            <v>0</v>
          </cell>
          <cell r="N230">
            <v>0</v>
          </cell>
          <cell r="O230">
            <v>0</v>
          </cell>
          <cell r="P230">
            <v>0</v>
          </cell>
          <cell r="Q230">
            <v>168</v>
          </cell>
          <cell r="R230">
            <v>168</v>
          </cell>
          <cell r="S230">
            <v>0</v>
          </cell>
          <cell r="T230">
            <v>0</v>
          </cell>
          <cell r="U230">
            <v>32</v>
          </cell>
          <cell r="V230">
            <v>970286</v>
          </cell>
          <cell r="W230">
            <v>970286</v>
          </cell>
          <cell r="X230">
            <v>0</v>
          </cell>
          <cell r="Y230">
            <v>0</v>
          </cell>
          <cell r="Z230">
            <v>25</v>
          </cell>
          <cell r="AA230">
            <v>636750</v>
          </cell>
          <cell r="AB230">
            <v>636750</v>
          </cell>
          <cell r="AC230">
            <v>10</v>
          </cell>
          <cell r="AD230">
            <v>254700</v>
          </cell>
          <cell r="AE230">
            <v>254700</v>
          </cell>
          <cell r="AF230">
            <v>15</v>
          </cell>
          <cell r="AG230">
            <v>382050</v>
          </cell>
          <cell r="AH230">
            <v>382050</v>
          </cell>
          <cell r="AI230">
            <v>0</v>
          </cell>
          <cell r="AJ230">
            <v>0</v>
          </cell>
          <cell r="AK230">
            <v>0</v>
          </cell>
          <cell r="AL230">
            <v>0</v>
          </cell>
          <cell r="AM230">
            <v>0</v>
          </cell>
          <cell r="AN230">
            <v>0</v>
          </cell>
          <cell r="AO230">
            <v>0</v>
          </cell>
          <cell r="AP230">
            <v>0</v>
          </cell>
          <cell r="AQ230">
            <v>0</v>
          </cell>
          <cell r="AR230">
            <v>0</v>
          </cell>
          <cell r="AS230">
            <v>0</v>
          </cell>
          <cell r="AT230">
            <v>191025</v>
          </cell>
          <cell r="AU230">
            <v>25470</v>
          </cell>
          <cell r="AV230">
            <v>4790786</v>
          </cell>
          <cell r="AW230">
            <v>335355</v>
          </cell>
          <cell r="AX230">
            <v>0</v>
          </cell>
          <cell r="AY230">
            <v>164850</v>
          </cell>
          <cell r="AZ230">
            <v>4074086</v>
          </cell>
          <cell r="BA230">
            <v>1099000</v>
          </cell>
          <cell r="BB230">
            <v>1</v>
          </cell>
          <cell r="BC230">
            <v>0</v>
          </cell>
          <cell r="BD230">
            <v>1099000</v>
          </cell>
          <cell r="BE230">
            <v>2975086</v>
          </cell>
          <cell r="BF230">
            <v>621320</v>
          </cell>
          <cell r="BG230">
            <v>3617616</v>
          </cell>
          <cell r="BH230">
            <v>900000</v>
          </cell>
          <cell r="BI230">
            <v>0</v>
          </cell>
          <cell r="BJ230">
            <v>100000</v>
          </cell>
          <cell r="BK230">
            <v>0</v>
          </cell>
          <cell r="BL230">
            <v>2592146</v>
          </cell>
          <cell r="BM230" t="b">
            <v>1</v>
          </cell>
          <cell r="BN230">
            <v>25470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t="str">
            <v>d</v>
          </cell>
          <cell r="CE230">
            <v>0</v>
          </cell>
          <cell r="CF230">
            <v>0</v>
          </cell>
          <cell r="CG230" t="str">
            <v>IANUARIE</v>
          </cell>
          <cell r="CH230" t="str">
            <v>IA</v>
          </cell>
          <cell r="CI230">
            <v>0</v>
          </cell>
          <cell r="CJ230" t="b">
            <v>0</v>
          </cell>
          <cell r="CK230">
            <v>0</v>
          </cell>
          <cell r="CL230">
            <v>0</v>
          </cell>
          <cell r="CM230">
            <v>0</v>
          </cell>
          <cell r="CN230">
            <v>11</v>
          </cell>
          <cell r="CO230" t="str">
            <v>N</v>
          </cell>
          <cell r="CP230" t="str">
            <v>N</v>
          </cell>
          <cell r="CQ230" t="b">
            <v>0</v>
          </cell>
          <cell r="CR230">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t="b">
            <v>0</v>
          </cell>
          <cell r="DN230" t="b">
            <v>0</v>
          </cell>
          <cell r="DO230" t="b">
            <v>0</v>
          </cell>
          <cell r="DP230" t="b">
            <v>0</v>
          </cell>
          <cell r="DQ230">
            <v>0</v>
          </cell>
          <cell r="DR230">
            <v>0</v>
          </cell>
          <cell r="DS230">
            <v>0</v>
          </cell>
          <cell r="DT230">
            <v>0</v>
          </cell>
          <cell r="DU230">
            <v>0</v>
          </cell>
          <cell r="DV230">
            <v>0</v>
          </cell>
          <cell r="DW230">
            <v>0</v>
          </cell>
          <cell r="DX230">
            <v>0</v>
          </cell>
          <cell r="DY230">
            <v>0</v>
          </cell>
          <cell r="DZ230">
            <v>0</v>
          </cell>
          <cell r="EA230">
            <v>0</v>
          </cell>
          <cell r="EB230">
            <v>0</v>
          </cell>
          <cell r="EC230">
            <v>0</v>
          </cell>
          <cell r="ED230">
            <v>0</v>
          </cell>
          <cell r="EE230">
            <v>0</v>
          </cell>
          <cell r="EF230">
            <v>0</v>
          </cell>
          <cell r="EG230">
            <v>0</v>
          </cell>
          <cell r="EH230">
            <v>0</v>
          </cell>
          <cell r="EI230">
            <v>0</v>
          </cell>
          <cell r="EJ230">
            <v>0</v>
          </cell>
          <cell r="EK230">
            <v>0</v>
          </cell>
          <cell r="EL230">
            <v>0</v>
          </cell>
          <cell r="EM230">
            <v>0</v>
          </cell>
          <cell r="EN230">
            <v>0</v>
          </cell>
          <cell r="EO230">
            <v>0</v>
          </cell>
          <cell r="EP230">
            <v>0</v>
          </cell>
          <cell r="EQ230">
            <v>0</v>
          </cell>
          <cell r="ER230" t="b">
            <v>0</v>
          </cell>
          <cell r="ES230">
            <v>0</v>
          </cell>
          <cell r="ET230">
            <v>0</v>
          </cell>
          <cell r="EU230">
            <v>0</v>
          </cell>
          <cell r="EV230">
            <v>34638</v>
          </cell>
          <cell r="EW230" t="b">
            <v>0</v>
          </cell>
        </row>
        <row r="231">
          <cell r="A231">
            <v>44</v>
          </cell>
          <cell r="B231" t="str">
            <v>2710512024905</v>
          </cell>
          <cell r="C231" t="str">
            <v>vechi</v>
          </cell>
          <cell r="D231" t="str">
            <v>GIURA ANGELICA-FLORICA</v>
          </cell>
          <cell r="E231" t="str">
            <v>GIURA</v>
          </cell>
          <cell r="F231" t="str">
            <v>ANGELICA-FLORICA</v>
          </cell>
          <cell r="G231" t="str">
            <v>referent</v>
          </cell>
          <cell r="H231">
            <v>0</v>
          </cell>
          <cell r="I231">
            <v>2497467</v>
          </cell>
          <cell r="J231">
            <v>2497467</v>
          </cell>
          <cell r="K231">
            <v>2497467</v>
          </cell>
          <cell r="L231">
            <v>0</v>
          </cell>
          <cell r="M231">
            <v>0</v>
          </cell>
          <cell r="N231">
            <v>0</v>
          </cell>
          <cell r="O231">
            <v>0</v>
          </cell>
          <cell r="P231">
            <v>0</v>
          </cell>
          <cell r="Q231">
            <v>168</v>
          </cell>
          <cell r="R231">
            <v>168</v>
          </cell>
          <cell r="S231">
            <v>0</v>
          </cell>
          <cell r="T231">
            <v>0</v>
          </cell>
          <cell r="U231">
            <v>0</v>
          </cell>
          <cell r="V231">
            <v>0</v>
          </cell>
          <cell r="W231">
            <v>0</v>
          </cell>
          <cell r="X231">
            <v>0</v>
          </cell>
          <cell r="Y231">
            <v>0</v>
          </cell>
          <cell r="Z231">
            <v>10</v>
          </cell>
          <cell r="AA231">
            <v>249747</v>
          </cell>
          <cell r="AB231">
            <v>249747</v>
          </cell>
          <cell r="AC231">
            <v>10</v>
          </cell>
          <cell r="AD231">
            <v>249747</v>
          </cell>
          <cell r="AE231">
            <v>249747</v>
          </cell>
          <cell r="AF231">
            <v>15</v>
          </cell>
          <cell r="AG231">
            <v>374620</v>
          </cell>
          <cell r="AH231">
            <v>374620</v>
          </cell>
          <cell r="AI231">
            <v>0</v>
          </cell>
          <cell r="AJ231">
            <v>0</v>
          </cell>
          <cell r="AK231">
            <v>0</v>
          </cell>
          <cell r="AL231">
            <v>0</v>
          </cell>
          <cell r="AM231">
            <v>0</v>
          </cell>
          <cell r="AN231">
            <v>0</v>
          </cell>
          <cell r="AO231">
            <v>0</v>
          </cell>
          <cell r="AP231">
            <v>0</v>
          </cell>
          <cell r="AQ231">
            <v>0</v>
          </cell>
          <cell r="AR231">
            <v>0</v>
          </cell>
          <cell r="AS231">
            <v>0</v>
          </cell>
          <cell r="AT231">
            <v>168579</v>
          </cell>
          <cell r="AU231">
            <v>24975</v>
          </cell>
          <cell r="AV231">
            <v>3371581</v>
          </cell>
          <cell r="AW231">
            <v>236011</v>
          </cell>
          <cell r="AX231">
            <v>0</v>
          </cell>
          <cell r="AY231">
            <v>164850</v>
          </cell>
          <cell r="AZ231">
            <v>2777166</v>
          </cell>
          <cell r="BA231">
            <v>1099000</v>
          </cell>
          <cell r="BB231">
            <v>1</v>
          </cell>
          <cell r="BC231">
            <v>0</v>
          </cell>
          <cell r="BD231">
            <v>1099000</v>
          </cell>
          <cell r="BE231">
            <v>1678166</v>
          </cell>
          <cell r="BF231">
            <v>323028</v>
          </cell>
          <cell r="BG231">
            <v>2618988</v>
          </cell>
          <cell r="BH231">
            <v>700000</v>
          </cell>
          <cell r="BI231">
            <v>0</v>
          </cell>
          <cell r="BJ231">
            <v>1100000</v>
          </cell>
          <cell r="BK231">
            <v>0</v>
          </cell>
          <cell r="BL231">
            <v>794013</v>
          </cell>
          <cell r="BM231" t="b">
            <v>1</v>
          </cell>
          <cell r="BN231">
            <v>24975</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E231">
            <v>0</v>
          </cell>
          <cell r="CF231">
            <v>0</v>
          </cell>
          <cell r="CG231" t="str">
            <v>IANUARIE</v>
          </cell>
          <cell r="CH231" t="str">
            <v>IA</v>
          </cell>
          <cell r="CI231">
            <v>0</v>
          </cell>
          <cell r="CJ231" t="b">
            <v>0</v>
          </cell>
          <cell r="CK231">
            <v>0</v>
          </cell>
          <cell r="CL231">
            <v>0</v>
          </cell>
          <cell r="CM231">
            <v>0</v>
          </cell>
          <cell r="CN231">
            <v>11</v>
          </cell>
          <cell r="CO231" t="str">
            <v>N</v>
          </cell>
          <cell r="CP231" t="str">
            <v>N</v>
          </cell>
          <cell r="CQ231" t="b">
            <v>0</v>
          </cell>
          <cell r="CR231">
            <v>0</v>
          </cell>
          <cell r="CS231">
            <v>0</v>
          </cell>
          <cell r="CT231">
            <v>0</v>
          </cell>
          <cell r="CU231">
            <v>0</v>
          </cell>
          <cell r="CV231">
            <v>0</v>
          </cell>
          <cell r="CW231">
            <v>0</v>
          </cell>
          <cell r="CX231">
            <v>0</v>
          </cell>
          <cell r="CY231">
            <v>0</v>
          </cell>
          <cell r="CZ231">
            <v>0</v>
          </cell>
          <cell r="DA231">
            <v>0</v>
          </cell>
          <cell r="DB231">
            <v>0</v>
          </cell>
          <cell r="DC231">
            <v>0</v>
          </cell>
          <cell r="DD231">
            <v>0</v>
          </cell>
          <cell r="DE231">
            <v>0</v>
          </cell>
          <cell r="DF231">
            <v>0</v>
          </cell>
          <cell r="DG231">
            <v>0</v>
          </cell>
          <cell r="DH231">
            <v>0</v>
          </cell>
          <cell r="DI231">
            <v>0</v>
          </cell>
          <cell r="DJ231">
            <v>0</v>
          </cell>
          <cell r="DK231">
            <v>0</v>
          </cell>
          <cell r="DL231">
            <v>0</v>
          </cell>
          <cell r="DM231" t="b">
            <v>0</v>
          </cell>
          <cell r="DN231" t="b">
            <v>0</v>
          </cell>
          <cell r="DO231" t="b">
            <v>0</v>
          </cell>
          <cell r="DP231" t="b">
            <v>0</v>
          </cell>
          <cell r="DQ231">
            <v>0</v>
          </cell>
          <cell r="DR231">
            <v>0</v>
          </cell>
          <cell r="DS231">
            <v>0</v>
          </cell>
          <cell r="DT231">
            <v>0</v>
          </cell>
          <cell r="DU231">
            <v>0</v>
          </cell>
          <cell r="DV231">
            <v>0</v>
          </cell>
          <cell r="DW231">
            <v>0</v>
          </cell>
          <cell r="DX231">
            <v>0</v>
          </cell>
          <cell r="DY231">
            <v>0</v>
          </cell>
          <cell r="DZ231">
            <v>0</v>
          </cell>
          <cell r="EA231">
            <v>0</v>
          </cell>
          <cell r="EB231">
            <v>0</v>
          </cell>
          <cell r="EC231">
            <v>0</v>
          </cell>
          <cell r="ED231">
            <v>0</v>
          </cell>
          <cell r="EE231">
            <v>0</v>
          </cell>
          <cell r="EF231">
            <v>0</v>
          </cell>
          <cell r="EG231">
            <v>0</v>
          </cell>
          <cell r="EH231">
            <v>0</v>
          </cell>
          <cell r="EI231">
            <v>0</v>
          </cell>
          <cell r="EJ231">
            <v>0</v>
          </cell>
          <cell r="EK231">
            <v>0</v>
          </cell>
          <cell r="EL231">
            <v>0</v>
          </cell>
          <cell r="EM231">
            <v>0</v>
          </cell>
          <cell r="EN231">
            <v>0</v>
          </cell>
          <cell r="EO231">
            <v>0</v>
          </cell>
          <cell r="EP231">
            <v>0</v>
          </cell>
          <cell r="EQ231">
            <v>0</v>
          </cell>
          <cell r="ER231" t="b">
            <v>0</v>
          </cell>
          <cell r="ES231">
            <v>0</v>
          </cell>
          <cell r="ET231">
            <v>0</v>
          </cell>
          <cell r="EU231">
            <v>0</v>
          </cell>
          <cell r="EV231">
            <v>34304</v>
          </cell>
          <cell r="EW231" t="b">
            <v>0</v>
          </cell>
        </row>
        <row r="232">
          <cell r="A232">
            <v>53</v>
          </cell>
          <cell r="B232" t="str">
            <v>1620507020068</v>
          </cell>
          <cell r="C232" t="str">
            <v>vechi</v>
          </cell>
          <cell r="D232" t="str">
            <v>SOCIAN CONSTANTIN</v>
          </cell>
          <cell r="E232" t="str">
            <v>SOCIAN</v>
          </cell>
          <cell r="F232" t="str">
            <v>CONSTANTIN</v>
          </cell>
          <cell r="G232" t="str">
            <v>muncitor califi</v>
          </cell>
          <cell r="H232">
            <v>0</v>
          </cell>
          <cell r="I232">
            <v>2176000</v>
          </cell>
          <cell r="J232">
            <v>2502400</v>
          </cell>
          <cell r="K232">
            <v>2502400</v>
          </cell>
          <cell r="L232">
            <v>0</v>
          </cell>
          <cell r="M232">
            <v>0</v>
          </cell>
          <cell r="N232">
            <v>326400</v>
          </cell>
          <cell r="O232">
            <v>15</v>
          </cell>
          <cell r="P232">
            <v>326400</v>
          </cell>
          <cell r="Q232">
            <v>168</v>
          </cell>
          <cell r="R232">
            <v>168</v>
          </cell>
          <cell r="S232">
            <v>0</v>
          </cell>
          <cell r="T232">
            <v>0</v>
          </cell>
          <cell r="U232">
            <v>0</v>
          </cell>
          <cell r="V232">
            <v>0</v>
          </cell>
          <cell r="W232">
            <v>0</v>
          </cell>
          <cell r="X232">
            <v>0</v>
          </cell>
          <cell r="Y232">
            <v>0</v>
          </cell>
          <cell r="Z232">
            <v>20</v>
          </cell>
          <cell r="AA232">
            <v>500480</v>
          </cell>
          <cell r="AB232">
            <v>500480</v>
          </cell>
          <cell r="AC232">
            <v>10</v>
          </cell>
          <cell r="AD232">
            <v>250240</v>
          </cell>
          <cell r="AE232">
            <v>250240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162656</v>
          </cell>
          <cell r="AU232">
            <v>25024</v>
          </cell>
          <cell r="AV232">
            <v>3253120</v>
          </cell>
          <cell r="AW232">
            <v>227718</v>
          </cell>
          <cell r="AX232">
            <v>0</v>
          </cell>
          <cell r="AY232">
            <v>164850</v>
          </cell>
          <cell r="AZ232">
            <v>2672872</v>
          </cell>
          <cell r="BA232">
            <v>1099000</v>
          </cell>
          <cell r="BB232">
            <v>2.1</v>
          </cell>
          <cell r="BC232">
            <v>1208900</v>
          </cell>
          <cell r="BD232">
            <v>2307900</v>
          </cell>
          <cell r="BE232">
            <v>364972</v>
          </cell>
          <cell r="BF232">
            <v>65695</v>
          </cell>
          <cell r="BG232">
            <v>2772027</v>
          </cell>
          <cell r="BH232">
            <v>900000</v>
          </cell>
          <cell r="BI232">
            <v>0</v>
          </cell>
          <cell r="BJ232">
            <v>100000</v>
          </cell>
          <cell r="BK232">
            <v>0</v>
          </cell>
          <cell r="BL232">
            <v>1750267</v>
          </cell>
          <cell r="BM232" t="b">
            <v>1</v>
          </cell>
          <cell r="BN232">
            <v>21760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t="str">
            <v>d</v>
          </cell>
          <cell r="CE232">
            <v>0</v>
          </cell>
          <cell r="CF232">
            <v>0</v>
          </cell>
          <cell r="CG232" t="str">
            <v>IANUARIE</v>
          </cell>
          <cell r="CH232" t="str">
            <v>I</v>
          </cell>
          <cell r="CI232">
            <v>0</v>
          </cell>
          <cell r="CJ232" t="b">
            <v>0</v>
          </cell>
          <cell r="CK232">
            <v>0</v>
          </cell>
          <cell r="CL232">
            <v>0</v>
          </cell>
          <cell r="CM232">
            <v>0</v>
          </cell>
          <cell r="CN232">
            <v>11</v>
          </cell>
          <cell r="CO232" t="str">
            <v>N</v>
          </cell>
          <cell r="CP232" t="str">
            <v>N</v>
          </cell>
          <cell r="CQ232" t="b">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t="b">
            <v>0</v>
          </cell>
          <cell r="DN232" t="b">
            <v>0</v>
          </cell>
          <cell r="DO232" t="b">
            <v>0</v>
          </cell>
          <cell r="DP232" t="b">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t="b">
            <v>0</v>
          </cell>
          <cell r="ES232">
            <v>0</v>
          </cell>
          <cell r="ET232">
            <v>0</v>
          </cell>
          <cell r="EU232">
            <v>0</v>
          </cell>
          <cell r="EV232">
            <v>33498</v>
          </cell>
          <cell r="EW232" t="b">
            <v>0</v>
          </cell>
        </row>
        <row r="233">
          <cell r="A233">
            <v>54</v>
          </cell>
          <cell r="B233" t="str">
            <v>1680930023621</v>
          </cell>
          <cell r="C233" t="str">
            <v>vechi</v>
          </cell>
          <cell r="D233" t="str">
            <v>TODOR GEORGIAN-CORNEL</v>
          </cell>
          <cell r="E233" t="str">
            <v>TODOR</v>
          </cell>
          <cell r="F233" t="str">
            <v>GEORGIAN-CORNEL</v>
          </cell>
          <cell r="G233" t="str">
            <v>muncitor califi</v>
          </cell>
          <cell r="H233">
            <v>0</v>
          </cell>
          <cell r="I233">
            <v>2176000</v>
          </cell>
          <cell r="J233">
            <v>2502400</v>
          </cell>
          <cell r="K233">
            <v>2502400</v>
          </cell>
          <cell r="L233">
            <v>0</v>
          </cell>
          <cell r="M233">
            <v>0</v>
          </cell>
          <cell r="N233">
            <v>326400</v>
          </cell>
          <cell r="O233">
            <v>15</v>
          </cell>
          <cell r="P233">
            <v>326400</v>
          </cell>
          <cell r="Q233">
            <v>168</v>
          </cell>
          <cell r="R233">
            <v>168</v>
          </cell>
          <cell r="S233">
            <v>0</v>
          </cell>
          <cell r="T233">
            <v>0</v>
          </cell>
          <cell r="U233">
            <v>0</v>
          </cell>
          <cell r="V233">
            <v>0</v>
          </cell>
          <cell r="W233">
            <v>0</v>
          </cell>
          <cell r="X233">
            <v>0</v>
          </cell>
          <cell r="Y233">
            <v>0</v>
          </cell>
          <cell r="Z233">
            <v>15</v>
          </cell>
          <cell r="AA233">
            <v>375360</v>
          </cell>
          <cell r="AB233">
            <v>375360</v>
          </cell>
          <cell r="AC233">
            <v>10</v>
          </cell>
          <cell r="AD233">
            <v>250240</v>
          </cell>
          <cell r="AE233">
            <v>250240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156400</v>
          </cell>
          <cell r="AU233">
            <v>25024</v>
          </cell>
          <cell r="AV233">
            <v>3128000</v>
          </cell>
          <cell r="AW233">
            <v>218960</v>
          </cell>
          <cell r="AX233">
            <v>0</v>
          </cell>
          <cell r="AY233">
            <v>164850</v>
          </cell>
          <cell r="AZ233">
            <v>2562766</v>
          </cell>
          <cell r="BA233">
            <v>1099000</v>
          </cell>
          <cell r="BB233">
            <v>1.7</v>
          </cell>
          <cell r="BC233">
            <v>769300</v>
          </cell>
          <cell r="BD233">
            <v>1868300</v>
          </cell>
          <cell r="BE233">
            <v>694466</v>
          </cell>
          <cell r="BF233">
            <v>125004</v>
          </cell>
          <cell r="BG233">
            <v>2602612</v>
          </cell>
          <cell r="BH233">
            <v>1200000</v>
          </cell>
          <cell r="BI233">
            <v>0</v>
          </cell>
          <cell r="BJ233">
            <v>0</v>
          </cell>
          <cell r="BK233">
            <v>0</v>
          </cell>
          <cell r="BL233">
            <v>1380852</v>
          </cell>
          <cell r="BM233" t="b">
            <v>1</v>
          </cell>
          <cell r="BN233">
            <v>21760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t="str">
            <v>d</v>
          </cell>
          <cell r="CE233">
            <v>0</v>
          </cell>
          <cell r="CF233">
            <v>0</v>
          </cell>
          <cell r="CG233" t="str">
            <v>IANUARIE</v>
          </cell>
          <cell r="CH233" t="str">
            <v>I</v>
          </cell>
          <cell r="CI233">
            <v>0</v>
          </cell>
          <cell r="CJ233" t="b">
            <v>0</v>
          </cell>
          <cell r="CK233">
            <v>0</v>
          </cell>
          <cell r="CL233">
            <v>0</v>
          </cell>
          <cell r="CM233">
            <v>0</v>
          </cell>
          <cell r="CN233">
            <v>11</v>
          </cell>
          <cell r="CO233" t="str">
            <v>N</v>
          </cell>
          <cell r="CP233" t="str">
            <v>N</v>
          </cell>
          <cell r="CQ233" t="b">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t="b">
            <v>0</v>
          </cell>
          <cell r="DN233" t="b">
            <v>0</v>
          </cell>
          <cell r="DO233" t="b">
            <v>0</v>
          </cell>
          <cell r="DP233" t="b">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t="b">
            <v>0</v>
          </cell>
          <cell r="ES233">
            <v>0</v>
          </cell>
          <cell r="ET233">
            <v>0</v>
          </cell>
          <cell r="EU233">
            <v>0</v>
          </cell>
          <cell r="EV233">
            <v>33543</v>
          </cell>
          <cell r="EW233" t="b">
            <v>0</v>
          </cell>
        </row>
        <row r="234">
          <cell r="A234">
            <v>21</v>
          </cell>
          <cell r="B234" t="str">
            <v>2731204021877</v>
          </cell>
          <cell r="C234" t="str">
            <v>vechi</v>
          </cell>
          <cell r="D234" t="str">
            <v>HORJA MARIOARA</v>
          </cell>
          <cell r="E234" t="str">
            <v>HORJA</v>
          </cell>
          <cell r="F234" t="str">
            <v>MARIOARA</v>
          </cell>
          <cell r="G234" t="str">
            <v>inspector</v>
          </cell>
          <cell r="H234">
            <v>0</v>
          </cell>
          <cell r="I234">
            <v>2547000</v>
          </cell>
          <cell r="J234">
            <v>2547000</v>
          </cell>
          <cell r="K234">
            <v>2547000</v>
          </cell>
          <cell r="L234">
            <v>0</v>
          </cell>
          <cell r="M234">
            <v>0</v>
          </cell>
          <cell r="N234">
            <v>0</v>
          </cell>
          <cell r="O234">
            <v>0</v>
          </cell>
          <cell r="P234">
            <v>0</v>
          </cell>
          <cell r="Q234">
            <v>168</v>
          </cell>
          <cell r="R234">
            <v>168</v>
          </cell>
          <cell r="S234">
            <v>0</v>
          </cell>
          <cell r="T234">
            <v>0</v>
          </cell>
          <cell r="U234">
            <v>0</v>
          </cell>
          <cell r="V234">
            <v>0</v>
          </cell>
          <cell r="W234">
            <v>0</v>
          </cell>
          <cell r="X234">
            <v>0</v>
          </cell>
          <cell r="Y234">
            <v>0</v>
          </cell>
          <cell r="Z234">
            <v>5</v>
          </cell>
          <cell r="AA234">
            <v>127350</v>
          </cell>
          <cell r="AB234">
            <v>127350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133718</v>
          </cell>
          <cell r="AU234">
            <v>25470</v>
          </cell>
          <cell r="AV234">
            <v>2674350</v>
          </cell>
          <cell r="AW234">
            <v>187204</v>
          </cell>
          <cell r="AX234">
            <v>0</v>
          </cell>
          <cell r="AY234">
            <v>164850</v>
          </cell>
          <cell r="AZ234">
            <v>2163108</v>
          </cell>
          <cell r="BA234">
            <v>1099000</v>
          </cell>
          <cell r="BB234">
            <v>1</v>
          </cell>
          <cell r="BC234">
            <v>0</v>
          </cell>
          <cell r="BD234">
            <v>1099000</v>
          </cell>
          <cell r="BE234">
            <v>1064108</v>
          </cell>
          <cell r="BF234">
            <v>191539</v>
          </cell>
          <cell r="BG234">
            <v>2136419</v>
          </cell>
          <cell r="BH234">
            <v>1000000</v>
          </cell>
          <cell r="BI234">
            <v>0</v>
          </cell>
          <cell r="BJ234">
            <v>0</v>
          </cell>
          <cell r="BK234">
            <v>0</v>
          </cell>
          <cell r="BL234">
            <v>1110949</v>
          </cell>
          <cell r="BM234" t="b">
            <v>1</v>
          </cell>
          <cell r="BN234">
            <v>25470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E234">
            <v>0</v>
          </cell>
          <cell r="CF234">
            <v>0</v>
          </cell>
          <cell r="CG234" t="str">
            <v>IANUARIE</v>
          </cell>
          <cell r="CH234" t="str">
            <v>III</v>
          </cell>
          <cell r="CI234">
            <v>0</v>
          </cell>
          <cell r="CJ234" t="b">
            <v>0</v>
          </cell>
          <cell r="CK234">
            <v>0</v>
          </cell>
          <cell r="CL234">
            <v>0</v>
          </cell>
          <cell r="CM234">
            <v>0</v>
          </cell>
          <cell r="CN234">
            <v>11</v>
          </cell>
          <cell r="CO234" t="str">
            <v>N</v>
          </cell>
          <cell r="CP234" t="str">
            <v>N</v>
          </cell>
          <cell r="CQ234" t="b">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t="b">
            <v>0</v>
          </cell>
          <cell r="DN234" t="b">
            <v>0</v>
          </cell>
          <cell r="DO234" t="b">
            <v>0</v>
          </cell>
          <cell r="DP234" t="b">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t="b">
            <v>0</v>
          </cell>
          <cell r="EV234">
            <v>35380</v>
          </cell>
          <cell r="EW234" t="b">
            <v>0</v>
          </cell>
        </row>
        <row r="235">
          <cell r="A235">
            <v>61</v>
          </cell>
          <cell r="B235" t="str">
            <v>1700824020010</v>
          </cell>
          <cell r="C235" t="str">
            <v>vechi</v>
          </cell>
          <cell r="D235" t="str">
            <v>TIULEA MIHAI-SORIN</v>
          </cell>
          <cell r="E235" t="str">
            <v>TIULEA</v>
          </cell>
          <cell r="F235" t="str">
            <v>MIHAI-SORIN</v>
          </cell>
          <cell r="G235" t="str">
            <v>muncitor califi</v>
          </cell>
          <cell r="H235">
            <v>0</v>
          </cell>
          <cell r="I235">
            <v>1922000</v>
          </cell>
          <cell r="J235">
            <v>2210300</v>
          </cell>
          <cell r="K235">
            <v>2210300</v>
          </cell>
          <cell r="L235">
            <v>0</v>
          </cell>
          <cell r="M235">
            <v>0</v>
          </cell>
          <cell r="N235">
            <v>288300</v>
          </cell>
          <cell r="O235">
            <v>15</v>
          </cell>
          <cell r="P235">
            <v>288300</v>
          </cell>
          <cell r="Q235">
            <v>168</v>
          </cell>
          <cell r="R235">
            <v>168</v>
          </cell>
          <cell r="S235">
            <v>22</v>
          </cell>
          <cell r="T235">
            <v>434166</v>
          </cell>
          <cell r="U235">
            <v>12</v>
          </cell>
          <cell r="V235">
            <v>315757</v>
          </cell>
          <cell r="W235">
            <v>749923</v>
          </cell>
          <cell r="X235">
            <v>0</v>
          </cell>
          <cell r="Y235">
            <v>0</v>
          </cell>
          <cell r="Z235">
            <v>15</v>
          </cell>
          <cell r="AA235">
            <v>331545</v>
          </cell>
          <cell r="AB235">
            <v>331545</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2400631</v>
          </cell>
          <cell r="AT235">
            <v>127092</v>
          </cell>
          <cell r="AU235">
            <v>22103</v>
          </cell>
          <cell r="AV235">
            <v>5692399</v>
          </cell>
          <cell r="AW235">
            <v>398468</v>
          </cell>
          <cell r="AX235">
            <v>0</v>
          </cell>
          <cell r="AY235">
            <v>164850</v>
          </cell>
          <cell r="AZ235">
            <v>4979886</v>
          </cell>
          <cell r="BA235">
            <v>1099000</v>
          </cell>
          <cell r="BB235">
            <v>1</v>
          </cell>
          <cell r="BC235">
            <v>0</v>
          </cell>
          <cell r="BD235">
            <v>1099000</v>
          </cell>
          <cell r="BE235">
            <v>3880886</v>
          </cell>
          <cell r="BF235">
            <v>869198</v>
          </cell>
          <cell r="BG235">
            <v>4275538</v>
          </cell>
          <cell r="BH235">
            <v>800000</v>
          </cell>
          <cell r="BI235">
            <v>0</v>
          </cell>
          <cell r="BJ235">
            <v>340176</v>
          </cell>
          <cell r="BK235">
            <v>0</v>
          </cell>
          <cell r="BL235">
            <v>3116142</v>
          </cell>
          <cell r="BM235" t="b">
            <v>1</v>
          </cell>
          <cell r="BN235">
            <v>19220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E235">
            <v>0</v>
          </cell>
          <cell r="CF235">
            <v>0</v>
          </cell>
          <cell r="CG235" t="str">
            <v>IANUARIE</v>
          </cell>
          <cell r="CH235" t="str">
            <v>III</v>
          </cell>
          <cell r="CI235">
            <v>0</v>
          </cell>
          <cell r="CJ235" t="b">
            <v>0</v>
          </cell>
          <cell r="CK235">
            <v>0</v>
          </cell>
          <cell r="CL235">
            <v>0</v>
          </cell>
          <cell r="CM235">
            <v>0</v>
          </cell>
          <cell r="CN235">
            <v>11</v>
          </cell>
          <cell r="CO235" t="str">
            <v>N</v>
          </cell>
          <cell r="CP235" t="str">
            <v>N</v>
          </cell>
          <cell r="CQ235" t="b">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t="b">
            <v>0</v>
          </cell>
          <cell r="DN235" t="b">
            <v>0</v>
          </cell>
          <cell r="DO235" t="b">
            <v>0</v>
          </cell>
          <cell r="DP235" t="b">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t="b">
            <v>0</v>
          </cell>
          <cell r="ES235">
            <v>0</v>
          </cell>
          <cell r="ET235">
            <v>0</v>
          </cell>
          <cell r="EU235">
            <v>0</v>
          </cell>
          <cell r="EW235" t="b">
            <v>0</v>
          </cell>
        </row>
        <row r="236">
          <cell r="A236">
            <v>57</v>
          </cell>
          <cell r="B236" t="str">
            <v>1741111020058</v>
          </cell>
          <cell r="C236" t="str">
            <v>vechi</v>
          </cell>
          <cell r="D236" t="str">
            <v>DRAGU COSMIN-VALER</v>
          </cell>
          <cell r="E236" t="str">
            <v>DRAGU</v>
          </cell>
          <cell r="F236" t="str">
            <v>COSMIN-VALER</v>
          </cell>
          <cell r="G236" t="str">
            <v>muncitor califi</v>
          </cell>
          <cell r="H236">
            <v>0</v>
          </cell>
          <cell r="I236">
            <v>1922000</v>
          </cell>
          <cell r="J236">
            <v>1922000</v>
          </cell>
          <cell r="K236">
            <v>1922000</v>
          </cell>
          <cell r="L236">
            <v>0</v>
          </cell>
          <cell r="M236">
            <v>0</v>
          </cell>
          <cell r="N236">
            <v>0</v>
          </cell>
          <cell r="O236">
            <v>0</v>
          </cell>
          <cell r="P236">
            <v>0</v>
          </cell>
          <cell r="Q236">
            <v>168</v>
          </cell>
          <cell r="R236">
            <v>168</v>
          </cell>
          <cell r="S236">
            <v>23</v>
          </cell>
          <cell r="T236">
            <v>394696</v>
          </cell>
          <cell r="U236">
            <v>7</v>
          </cell>
          <cell r="V236">
            <v>160167</v>
          </cell>
          <cell r="W236">
            <v>554863</v>
          </cell>
          <cell r="X236">
            <v>0</v>
          </cell>
          <cell r="Y236">
            <v>0</v>
          </cell>
          <cell r="Z236">
            <v>10</v>
          </cell>
          <cell r="AA236">
            <v>192200</v>
          </cell>
          <cell r="AB236">
            <v>192200</v>
          </cell>
          <cell r="AC236">
            <v>10</v>
          </cell>
          <cell r="AD236">
            <v>192200</v>
          </cell>
          <cell r="AE236">
            <v>192200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115320</v>
          </cell>
          <cell r="AU236">
            <v>19220</v>
          </cell>
          <cell r="AV236">
            <v>2861263</v>
          </cell>
          <cell r="AW236">
            <v>200288</v>
          </cell>
          <cell r="AX236">
            <v>0</v>
          </cell>
          <cell r="AY236">
            <v>164850</v>
          </cell>
          <cell r="AZ236">
            <v>2361585</v>
          </cell>
          <cell r="BA236">
            <v>1099000</v>
          </cell>
          <cell r="BB236">
            <v>1.35</v>
          </cell>
          <cell r="BC236">
            <v>384650</v>
          </cell>
          <cell r="BD236">
            <v>1483650</v>
          </cell>
          <cell r="BE236">
            <v>877935</v>
          </cell>
          <cell r="BF236">
            <v>158028</v>
          </cell>
          <cell r="BG236">
            <v>2368407</v>
          </cell>
          <cell r="BH236">
            <v>700000</v>
          </cell>
          <cell r="BI236">
            <v>0</v>
          </cell>
          <cell r="BJ236">
            <v>300954</v>
          </cell>
          <cell r="BK236">
            <v>0</v>
          </cell>
          <cell r="BL236">
            <v>1348233</v>
          </cell>
          <cell r="BM236" t="b">
            <v>1</v>
          </cell>
          <cell r="BN236">
            <v>19220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E236">
            <v>0</v>
          </cell>
          <cell r="CF236">
            <v>0</v>
          </cell>
          <cell r="CG236" t="str">
            <v>IANUARIE</v>
          </cell>
          <cell r="CH236" t="str">
            <v>III</v>
          </cell>
          <cell r="CI236">
            <v>0</v>
          </cell>
          <cell r="CJ236" t="b">
            <v>0</v>
          </cell>
          <cell r="CK236">
            <v>0</v>
          </cell>
          <cell r="CL236">
            <v>0</v>
          </cell>
          <cell r="CM236">
            <v>0</v>
          </cell>
          <cell r="CN236">
            <v>11</v>
          </cell>
          <cell r="CO236" t="str">
            <v>N</v>
          </cell>
          <cell r="CP236" t="str">
            <v>N</v>
          </cell>
          <cell r="CQ236" t="b">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t="b">
            <v>0</v>
          </cell>
          <cell r="DN236" t="b">
            <v>0</v>
          </cell>
          <cell r="DO236" t="b">
            <v>0</v>
          </cell>
          <cell r="DP236" t="b">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t="b">
            <v>0</v>
          </cell>
          <cell r="ES236">
            <v>0</v>
          </cell>
          <cell r="ET236">
            <v>0</v>
          </cell>
          <cell r="EU236">
            <v>0</v>
          </cell>
          <cell r="EV236">
            <v>34246</v>
          </cell>
          <cell r="EW236" t="b">
            <v>0</v>
          </cell>
        </row>
        <row r="237">
          <cell r="A237">
            <v>59</v>
          </cell>
          <cell r="B237" t="str">
            <v>1670817020030</v>
          </cell>
          <cell r="C237" t="str">
            <v>vechi</v>
          </cell>
          <cell r="D237" t="str">
            <v>NADABAN PETRU-CORNEL</v>
          </cell>
          <cell r="E237" t="str">
            <v>NADABAN</v>
          </cell>
          <cell r="F237" t="str">
            <v>PETRU-CORNEL</v>
          </cell>
          <cell r="G237" t="str">
            <v>muncitor califi</v>
          </cell>
          <cell r="H237">
            <v>0</v>
          </cell>
          <cell r="I237">
            <v>1922000</v>
          </cell>
          <cell r="J237">
            <v>1922000</v>
          </cell>
          <cell r="K237">
            <v>1922000</v>
          </cell>
          <cell r="L237">
            <v>0</v>
          </cell>
          <cell r="M237">
            <v>0</v>
          </cell>
          <cell r="N237">
            <v>0</v>
          </cell>
          <cell r="O237">
            <v>0</v>
          </cell>
          <cell r="P237">
            <v>0</v>
          </cell>
          <cell r="Q237">
            <v>168</v>
          </cell>
          <cell r="R237">
            <v>168</v>
          </cell>
          <cell r="S237">
            <v>36</v>
          </cell>
          <cell r="T237">
            <v>617786</v>
          </cell>
          <cell r="U237">
            <v>28</v>
          </cell>
          <cell r="V237">
            <v>640667</v>
          </cell>
          <cell r="W237">
            <v>1258453</v>
          </cell>
          <cell r="X237">
            <v>0</v>
          </cell>
          <cell r="Y237">
            <v>0</v>
          </cell>
          <cell r="Z237">
            <v>15</v>
          </cell>
          <cell r="AA237">
            <v>288300</v>
          </cell>
          <cell r="AB237">
            <v>288300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2455889</v>
          </cell>
          <cell r="AT237">
            <v>110515</v>
          </cell>
          <cell r="AU237">
            <v>19220</v>
          </cell>
          <cell r="AV237">
            <v>5924642</v>
          </cell>
          <cell r="AW237">
            <v>414725</v>
          </cell>
          <cell r="AX237">
            <v>0</v>
          </cell>
          <cell r="AY237">
            <v>164850</v>
          </cell>
          <cell r="AZ237">
            <v>5215332</v>
          </cell>
          <cell r="BA237">
            <v>1099000</v>
          </cell>
          <cell r="BB237">
            <v>1.35</v>
          </cell>
          <cell r="BC237">
            <v>384650</v>
          </cell>
          <cell r="BD237">
            <v>1483650</v>
          </cell>
          <cell r="BE237">
            <v>3731682</v>
          </cell>
          <cell r="BF237">
            <v>827421</v>
          </cell>
          <cell r="BG237">
            <v>4552761</v>
          </cell>
          <cell r="BH237">
            <v>800000</v>
          </cell>
          <cell r="BI237">
            <v>0</v>
          </cell>
          <cell r="BJ237">
            <v>0</v>
          </cell>
          <cell r="BK237">
            <v>0</v>
          </cell>
          <cell r="BL237">
            <v>3733541</v>
          </cell>
          <cell r="BM237" t="b">
            <v>1</v>
          </cell>
          <cell r="BN237">
            <v>19220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E237">
            <v>0</v>
          </cell>
          <cell r="CF237">
            <v>0</v>
          </cell>
          <cell r="CG237" t="str">
            <v>IANUARIE</v>
          </cell>
          <cell r="CH237" t="str">
            <v>III</v>
          </cell>
          <cell r="CI237">
            <v>0</v>
          </cell>
          <cell r="CJ237" t="b">
            <v>0</v>
          </cell>
          <cell r="CK237">
            <v>0</v>
          </cell>
          <cell r="CL237">
            <v>0</v>
          </cell>
          <cell r="CM237">
            <v>0</v>
          </cell>
          <cell r="CN237">
            <v>11</v>
          </cell>
          <cell r="CO237" t="str">
            <v>N</v>
          </cell>
          <cell r="CP237" t="str">
            <v>N</v>
          </cell>
          <cell r="CQ237" t="b">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t="b">
            <v>0</v>
          </cell>
          <cell r="DN237" t="b">
            <v>0</v>
          </cell>
          <cell r="DO237" t="b">
            <v>0</v>
          </cell>
          <cell r="DP237" t="b">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t="b">
            <v>0</v>
          </cell>
          <cell r="ES237">
            <v>0</v>
          </cell>
          <cell r="ET237">
            <v>0</v>
          </cell>
          <cell r="EU237">
            <v>0</v>
          </cell>
          <cell r="EW237" t="b">
            <v>0</v>
          </cell>
        </row>
        <row r="238">
          <cell r="A238">
            <v>55</v>
          </cell>
          <cell r="B238" t="str">
            <v>1601107020017</v>
          </cell>
          <cell r="C238" t="str">
            <v>vechi</v>
          </cell>
          <cell r="D238" t="str">
            <v>BOTA ATANASIU</v>
          </cell>
          <cell r="E238" t="str">
            <v>BOTA</v>
          </cell>
          <cell r="F238" t="str">
            <v>ATANASIU</v>
          </cell>
          <cell r="G238" t="str">
            <v>muncitor califi</v>
          </cell>
          <cell r="H238">
            <v>0</v>
          </cell>
          <cell r="I238">
            <v>1922000</v>
          </cell>
          <cell r="J238">
            <v>1922000</v>
          </cell>
          <cell r="K238">
            <v>1922000</v>
          </cell>
          <cell r="L238">
            <v>0</v>
          </cell>
          <cell r="M238">
            <v>0</v>
          </cell>
          <cell r="N238">
            <v>0</v>
          </cell>
          <cell r="O238">
            <v>0</v>
          </cell>
          <cell r="P238">
            <v>0</v>
          </cell>
          <cell r="Q238">
            <v>168</v>
          </cell>
          <cell r="R238">
            <v>168</v>
          </cell>
          <cell r="S238">
            <v>0</v>
          </cell>
          <cell r="T238">
            <v>0</v>
          </cell>
          <cell r="U238">
            <v>0</v>
          </cell>
          <cell r="V238">
            <v>0</v>
          </cell>
          <cell r="W238">
            <v>0</v>
          </cell>
          <cell r="X238">
            <v>0</v>
          </cell>
          <cell r="Y238">
            <v>0</v>
          </cell>
          <cell r="Z238">
            <v>25</v>
          </cell>
          <cell r="AA238">
            <v>480500</v>
          </cell>
          <cell r="AB238">
            <v>480500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120125</v>
          </cell>
          <cell r="AU238">
            <v>19220</v>
          </cell>
          <cell r="AV238">
            <v>2402500</v>
          </cell>
          <cell r="AW238">
            <v>168175</v>
          </cell>
          <cell r="AX238">
            <v>0</v>
          </cell>
          <cell r="AY238">
            <v>164850</v>
          </cell>
          <cell r="AZ238">
            <v>1930130</v>
          </cell>
          <cell r="BA238">
            <v>1099000</v>
          </cell>
          <cell r="BB238">
            <v>1.35</v>
          </cell>
          <cell r="BC238">
            <v>384650</v>
          </cell>
          <cell r="BD238">
            <v>1483650</v>
          </cell>
          <cell r="BE238">
            <v>446480</v>
          </cell>
          <cell r="BF238">
            <v>80366</v>
          </cell>
          <cell r="BG238">
            <v>2014614</v>
          </cell>
          <cell r="BH238">
            <v>900000</v>
          </cell>
          <cell r="BI238">
            <v>0</v>
          </cell>
          <cell r="BJ238">
            <v>0</v>
          </cell>
          <cell r="BK238">
            <v>0</v>
          </cell>
          <cell r="BL238">
            <v>1095394</v>
          </cell>
          <cell r="BM238" t="b">
            <v>1</v>
          </cell>
          <cell r="BN238">
            <v>19220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E238">
            <v>0</v>
          </cell>
          <cell r="CF238">
            <v>0</v>
          </cell>
          <cell r="CG238" t="str">
            <v>IANUARIE</v>
          </cell>
          <cell r="CH238" t="str">
            <v>III</v>
          </cell>
          <cell r="CI238">
            <v>0</v>
          </cell>
          <cell r="CJ238" t="b">
            <v>0</v>
          </cell>
          <cell r="CK238">
            <v>0</v>
          </cell>
          <cell r="CL238">
            <v>0</v>
          </cell>
          <cell r="CM238">
            <v>0</v>
          </cell>
          <cell r="CN238">
            <v>11</v>
          </cell>
          <cell r="CO238" t="str">
            <v>N</v>
          </cell>
          <cell r="CP238" t="str">
            <v>N</v>
          </cell>
          <cell r="CQ238" t="b">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t="b">
            <v>0</v>
          </cell>
          <cell r="DN238" t="b">
            <v>0</v>
          </cell>
          <cell r="DO238" t="b">
            <v>0</v>
          </cell>
          <cell r="DP238" t="b">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t="b">
            <v>0</v>
          </cell>
          <cell r="ES238">
            <v>0</v>
          </cell>
          <cell r="ET238">
            <v>0</v>
          </cell>
          <cell r="EU238">
            <v>0</v>
          </cell>
          <cell r="EW238" t="b">
            <v>0</v>
          </cell>
        </row>
        <row r="239">
          <cell r="A239">
            <v>56</v>
          </cell>
          <cell r="B239" t="str">
            <v>1740208020046</v>
          </cell>
          <cell r="C239" t="str">
            <v>vechi</v>
          </cell>
          <cell r="D239" t="str">
            <v>BUZGAU DANIEL-CRISTIAN</v>
          </cell>
          <cell r="E239" t="str">
            <v>BUZGAU</v>
          </cell>
          <cell r="F239" t="str">
            <v>DANIEL-CRISTIAN</v>
          </cell>
          <cell r="G239" t="str">
            <v>muncitor califi</v>
          </cell>
          <cell r="H239">
            <v>0</v>
          </cell>
          <cell r="I239">
            <v>1922000</v>
          </cell>
          <cell r="J239">
            <v>1922000</v>
          </cell>
          <cell r="K239">
            <v>1922000</v>
          </cell>
          <cell r="L239">
            <v>0</v>
          </cell>
          <cell r="M239">
            <v>0</v>
          </cell>
          <cell r="N239">
            <v>0</v>
          </cell>
          <cell r="O239">
            <v>0</v>
          </cell>
          <cell r="P239">
            <v>0</v>
          </cell>
          <cell r="Q239">
            <v>168</v>
          </cell>
          <cell r="R239">
            <v>168</v>
          </cell>
          <cell r="S239">
            <v>14</v>
          </cell>
          <cell r="T239">
            <v>240250</v>
          </cell>
          <cell r="U239">
            <v>11</v>
          </cell>
          <cell r="V239">
            <v>251690</v>
          </cell>
          <cell r="W239">
            <v>491940</v>
          </cell>
          <cell r="X239">
            <v>0</v>
          </cell>
          <cell r="Y239">
            <v>0</v>
          </cell>
          <cell r="Z239">
            <v>10</v>
          </cell>
          <cell r="AA239">
            <v>192200</v>
          </cell>
          <cell r="AB239">
            <v>192200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1292011</v>
          </cell>
          <cell r="AT239">
            <v>105710</v>
          </cell>
          <cell r="AU239">
            <v>19220</v>
          </cell>
          <cell r="AV239">
            <v>3898151</v>
          </cell>
          <cell r="AW239">
            <v>272871</v>
          </cell>
          <cell r="AX239">
            <v>0</v>
          </cell>
          <cell r="AY239">
            <v>164850</v>
          </cell>
          <cell r="AZ239">
            <v>3335500</v>
          </cell>
          <cell r="BA239">
            <v>1099000</v>
          </cell>
          <cell r="BB239">
            <v>1.35</v>
          </cell>
          <cell r="BC239">
            <v>384650</v>
          </cell>
          <cell r="BD239">
            <v>1483650</v>
          </cell>
          <cell r="BE239">
            <v>1851850</v>
          </cell>
          <cell r="BF239">
            <v>362976</v>
          </cell>
          <cell r="BG239">
            <v>3137374</v>
          </cell>
          <cell r="BH239">
            <v>800000</v>
          </cell>
          <cell r="BI239">
            <v>0</v>
          </cell>
          <cell r="BJ239">
            <v>0</v>
          </cell>
          <cell r="BK239">
            <v>0</v>
          </cell>
          <cell r="BL239">
            <v>2318154</v>
          </cell>
          <cell r="BM239" t="b">
            <v>1</v>
          </cell>
          <cell r="BN239">
            <v>19220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E239">
            <v>0</v>
          </cell>
          <cell r="CF239">
            <v>0</v>
          </cell>
          <cell r="CG239" t="str">
            <v>IANUARIE</v>
          </cell>
          <cell r="CH239" t="str">
            <v>III</v>
          </cell>
          <cell r="CI239">
            <v>0</v>
          </cell>
          <cell r="CJ239" t="b">
            <v>0</v>
          </cell>
          <cell r="CK239">
            <v>0</v>
          </cell>
          <cell r="CL239">
            <v>0</v>
          </cell>
          <cell r="CM239">
            <v>0</v>
          </cell>
          <cell r="CN239">
            <v>11</v>
          </cell>
          <cell r="CO239" t="str">
            <v>N</v>
          </cell>
          <cell r="CP239" t="str">
            <v>N</v>
          </cell>
          <cell r="CQ239" t="b">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t="b">
            <v>0</v>
          </cell>
          <cell r="DN239" t="b">
            <v>0</v>
          </cell>
          <cell r="DO239" t="b">
            <v>0</v>
          </cell>
          <cell r="DP239" t="b">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t="b">
            <v>0</v>
          </cell>
          <cell r="ES239">
            <v>0</v>
          </cell>
          <cell r="ET239">
            <v>0</v>
          </cell>
          <cell r="EU239">
            <v>0</v>
          </cell>
          <cell r="EW239" t="b">
            <v>0</v>
          </cell>
        </row>
        <row r="240">
          <cell r="A240">
            <v>58</v>
          </cell>
          <cell r="B240" t="str">
            <v>1720423310016</v>
          </cell>
          <cell r="C240" t="str">
            <v>vechi</v>
          </cell>
          <cell r="D240" t="str">
            <v>HATEGAN LUCIAN</v>
          </cell>
          <cell r="E240" t="str">
            <v>HATEGAN</v>
          </cell>
          <cell r="F240" t="str">
            <v>LUCIAN</v>
          </cell>
          <cell r="G240" t="str">
            <v>muncitor califi</v>
          </cell>
          <cell r="H240">
            <v>0</v>
          </cell>
          <cell r="I240">
            <v>1922000</v>
          </cell>
          <cell r="J240">
            <v>1922000</v>
          </cell>
          <cell r="K240">
            <v>1922000</v>
          </cell>
          <cell r="L240">
            <v>0</v>
          </cell>
          <cell r="M240">
            <v>0</v>
          </cell>
          <cell r="N240">
            <v>0</v>
          </cell>
          <cell r="O240">
            <v>0</v>
          </cell>
          <cell r="P240">
            <v>0</v>
          </cell>
          <cell r="Q240">
            <v>168</v>
          </cell>
          <cell r="R240">
            <v>168</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1174556</v>
          </cell>
          <cell r="AT240">
            <v>96100</v>
          </cell>
          <cell r="AU240">
            <v>19220</v>
          </cell>
          <cell r="AV240">
            <v>3096556</v>
          </cell>
          <cell r="AW240">
            <v>216759</v>
          </cell>
          <cell r="AX240">
            <v>0</v>
          </cell>
          <cell r="AY240">
            <v>164850</v>
          </cell>
          <cell r="AZ240">
            <v>2599627</v>
          </cell>
          <cell r="BA240">
            <v>1099000</v>
          </cell>
          <cell r="BB240">
            <v>1</v>
          </cell>
          <cell r="BC240">
            <v>0</v>
          </cell>
          <cell r="BD240">
            <v>1099000</v>
          </cell>
          <cell r="BE240">
            <v>1500627</v>
          </cell>
          <cell r="BF240">
            <v>282194</v>
          </cell>
          <cell r="BG240">
            <v>2482283</v>
          </cell>
          <cell r="BH240">
            <v>600000</v>
          </cell>
          <cell r="BI240">
            <v>0</v>
          </cell>
          <cell r="BJ240">
            <v>350000</v>
          </cell>
          <cell r="BK240">
            <v>0</v>
          </cell>
          <cell r="BL240">
            <v>1513063</v>
          </cell>
          <cell r="BM240" t="b">
            <v>1</v>
          </cell>
          <cell r="BN240">
            <v>19220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E240">
            <v>0</v>
          </cell>
          <cell r="CF240">
            <v>0</v>
          </cell>
          <cell r="CG240" t="str">
            <v>IANUARIE</v>
          </cell>
          <cell r="CH240" t="str">
            <v>III</v>
          </cell>
          <cell r="CI240">
            <v>0</v>
          </cell>
          <cell r="CJ240" t="b">
            <v>0</v>
          </cell>
          <cell r="CK240">
            <v>0</v>
          </cell>
          <cell r="CL240">
            <v>0</v>
          </cell>
          <cell r="CM240">
            <v>0</v>
          </cell>
          <cell r="CN240">
            <v>11</v>
          </cell>
          <cell r="CO240" t="str">
            <v>N</v>
          </cell>
          <cell r="CP240" t="str">
            <v>N</v>
          </cell>
          <cell r="CQ240" t="b">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t="b">
            <v>0</v>
          </cell>
          <cell r="DN240" t="b">
            <v>0</v>
          </cell>
          <cell r="DO240" t="b">
            <v>0</v>
          </cell>
          <cell r="DP240" t="b">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t="b">
            <v>0</v>
          </cell>
          <cell r="ES240">
            <v>0</v>
          </cell>
          <cell r="ET240">
            <v>0</v>
          </cell>
          <cell r="EU240">
            <v>0</v>
          </cell>
          <cell r="EW240" t="b">
            <v>0</v>
          </cell>
        </row>
        <row r="241">
          <cell r="A241">
            <v>65</v>
          </cell>
          <cell r="B241" t="str">
            <v>2561012020095</v>
          </cell>
          <cell r="C241" t="str">
            <v>vechi</v>
          </cell>
          <cell r="D241" t="str">
            <v>ZAHARESCU TEREZA</v>
          </cell>
          <cell r="E241" t="str">
            <v>ZAHARESCU</v>
          </cell>
          <cell r="F241" t="str">
            <v>TEREZA</v>
          </cell>
          <cell r="G241" t="str">
            <v>ingrijitoare</v>
          </cell>
          <cell r="H241">
            <v>0</v>
          </cell>
          <cell r="I241">
            <v>1525267</v>
          </cell>
          <cell r="J241">
            <v>1525267</v>
          </cell>
          <cell r="K241">
            <v>1525267</v>
          </cell>
          <cell r="L241">
            <v>0</v>
          </cell>
          <cell r="M241">
            <v>0</v>
          </cell>
          <cell r="N241">
            <v>0</v>
          </cell>
          <cell r="O241">
            <v>0</v>
          </cell>
          <cell r="P241">
            <v>0</v>
          </cell>
          <cell r="Q241">
            <v>168</v>
          </cell>
          <cell r="R241">
            <v>168</v>
          </cell>
          <cell r="S241">
            <v>0</v>
          </cell>
          <cell r="T241">
            <v>0</v>
          </cell>
          <cell r="U241">
            <v>0</v>
          </cell>
          <cell r="V241">
            <v>0</v>
          </cell>
          <cell r="W241">
            <v>0</v>
          </cell>
          <cell r="X241">
            <v>0</v>
          </cell>
          <cell r="Y241">
            <v>0</v>
          </cell>
          <cell r="Z241">
            <v>25</v>
          </cell>
          <cell r="AA241">
            <v>381317</v>
          </cell>
          <cell r="AB241">
            <v>381317</v>
          </cell>
          <cell r="AC241">
            <v>10</v>
          </cell>
          <cell r="AD241">
            <v>152527</v>
          </cell>
          <cell r="AE241">
            <v>152527</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102956</v>
          </cell>
          <cell r="AU241">
            <v>15253</v>
          </cell>
          <cell r="AV241">
            <v>2059111</v>
          </cell>
          <cell r="AW241">
            <v>144138</v>
          </cell>
          <cell r="AX241">
            <v>0</v>
          </cell>
          <cell r="AY241">
            <v>164850</v>
          </cell>
          <cell r="AZ241">
            <v>1631914</v>
          </cell>
          <cell r="BA241">
            <v>1099000</v>
          </cell>
          <cell r="BB241">
            <v>1.55</v>
          </cell>
          <cell r="BC241">
            <v>604450</v>
          </cell>
          <cell r="BD241">
            <v>1631914</v>
          </cell>
          <cell r="BE241">
            <v>0</v>
          </cell>
          <cell r="BF241">
            <v>0</v>
          </cell>
          <cell r="BG241">
            <v>1796764</v>
          </cell>
          <cell r="BH241">
            <v>800000</v>
          </cell>
          <cell r="BI241">
            <v>0</v>
          </cell>
          <cell r="BJ241">
            <v>0</v>
          </cell>
          <cell r="BK241">
            <v>0</v>
          </cell>
          <cell r="BL241">
            <v>981511</v>
          </cell>
          <cell r="BM241" t="b">
            <v>1</v>
          </cell>
          <cell r="BN241">
            <v>15253</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t="str">
            <v>d</v>
          </cell>
          <cell r="CE241">
            <v>0</v>
          </cell>
          <cell r="CF241">
            <v>0</v>
          </cell>
          <cell r="CG241" t="str">
            <v>IANUARIE</v>
          </cell>
          <cell r="CH241" t="str">
            <v>I</v>
          </cell>
          <cell r="CI241">
            <v>0</v>
          </cell>
          <cell r="CJ241" t="b">
            <v>0</v>
          </cell>
          <cell r="CK241">
            <v>0</v>
          </cell>
          <cell r="CL241">
            <v>0</v>
          </cell>
          <cell r="CM241">
            <v>0</v>
          </cell>
          <cell r="CN241">
            <v>11</v>
          </cell>
          <cell r="CO241" t="str">
            <v>N</v>
          </cell>
          <cell r="CP241" t="str">
            <v>N</v>
          </cell>
          <cell r="CQ241" t="b">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t="b">
            <v>0</v>
          </cell>
          <cell r="DN241" t="b">
            <v>0</v>
          </cell>
          <cell r="DO241" t="b">
            <v>0</v>
          </cell>
          <cell r="DP241" t="b">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t="b">
            <v>0</v>
          </cell>
          <cell r="ES241">
            <v>0</v>
          </cell>
          <cell r="ET241">
            <v>0</v>
          </cell>
          <cell r="EU241">
            <v>0</v>
          </cell>
          <cell r="EV241">
            <v>33025</v>
          </cell>
          <cell r="EW241" t="b">
            <v>0</v>
          </cell>
        </row>
        <row r="242">
          <cell r="A242">
            <v>62</v>
          </cell>
          <cell r="B242" t="str">
            <v>2550920020013</v>
          </cell>
          <cell r="C242" t="str">
            <v>vechi</v>
          </cell>
          <cell r="D242" t="str">
            <v>BUDEA SEVASTITA</v>
          </cell>
          <cell r="E242" t="str">
            <v>BUDEA</v>
          </cell>
          <cell r="F242" t="str">
            <v>SEVASTITA</v>
          </cell>
          <cell r="G242" t="str">
            <v>ingrijitoare</v>
          </cell>
          <cell r="H242">
            <v>0</v>
          </cell>
          <cell r="I242">
            <v>1525267</v>
          </cell>
          <cell r="J242">
            <v>1525267</v>
          </cell>
          <cell r="K242">
            <v>1525267</v>
          </cell>
          <cell r="L242">
            <v>0</v>
          </cell>
          <cell r="M242">
            <v>0</v>
          </cell>
          <cell r="N242">
            <v>0</v>
          </cell>
          <cell r="O242">
            <v>0</v>
          </cell>
          <cell r="P242">
            <v>0</v>
          </cell>
          <cell r="Q242">
            <v>168</v>
          </cell>
          <cell r="R242">
            <v>168</v>
          </cell>
          <cell r="S242">
            <v>0</v>
          </cell>
          <cell r="T242">
            <v>0</v>
          </cell>
          <cell r="U242">
            <v>0</v>
          </cell>
          <cell r="V242">
            <v>0</v>
          </cell>
          <cell r="W242">
            <v>0</v>
          </cell>
          <cell r="X242">
            <v>0</v>
          </cell>
          <cell r="Y242">
            <v>0</v>
          </cell>
          <cell r="Z242">
            <v>20</v>
          </cell>
          <cell r="AA242">
            <v>305053</v>
          </cell>
          <cell r="AB242">
            <v>305053</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91516</v>
          </cell>
          <cell r="AU242">
            <v>15253</v>
          </cell>
          <cell r="AV242">
            <v>1830320</v>
          </cell>
          <cell r="AW242">
            <v>128122</v>
          </cell>
          <cell r="AX242">
            <v>0</v>
          </cell>
          <cell r="AY242">
            <v>164850</v>
          </cell>
          <cell r="AZ242">
            <v>1430579</v>
          </cell>
          <cell r="BA242">
            <v>1099000</v>
          </cell>
          <cell r="BB242">
            <v>1</v>
          </cell>
          <cell r="BC242">
            <v>0</v>
          </cell>
          <cell r="BD242">
            <v>1099000</v>
          </cell>
          <cell r="BE242">
            <v>331579</v>
          </cell>
          <cell r="BF242">
            <v>59684</v>
          </cell>
          <cell r="BG242">
            <v>1535745</v>
          </cell>
          <cell r="BH242">
            <v>700000</v>
          </cell>
          <cell r="BI242">
            <v>0</v>
          </cell>
          <cell r="BJ242">
            <v>0</v>
          </cell>
          <cell r="BK242">
            <v>0</v>
          </cell>
          <cell r="BL242">
            <v>820492</v>
          </cell>
          <cell r="BM242" t="b">
            <v>1</v>
          </cell>
          <cell r="BN242">
            <v>15253</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E242">
            <v>0</v>
          </cell>
          <cell r="CF242">
            <v>0</v>
          </cell>
          <cell r="CG242" t="str">
            <v>IANUARIE</v>
          </cell>
          <cell r="CH242" t="str">
            <v>I</v>
          </cell>
          <cell r="CI242">
            <v>0</v>
          </cell>
          <cell r="CJ242" t="b">
            <v>0</v>
          </cell>
          <cell r="CK242">
            <v>0</v>
          </cell>
          <cell r="CL242">
            <v>0</v>
          </cell>
          <cell r="CM242">
            <v>0</v>
          </cell>
          <cell r="CN242">
            <v>11</v>
          </cell>
          <cell r="CO242" t="str">
            <v>N</v>
          </cell>
          <cell r="CP242" t="str">
            <v>N</v>
          </cell>
          <cell r="CQ242" t="b">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t="b">
            <v>0</v>
          </cell>
          <cell r="DN242" t="b">
            <v>0</v>
          </cell>
          <cell r="DO242" t="b">
            <v>0</v>
          </cell>
          <cell r="DP242" t="b">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t="b">
            <v>0</v>
          </cell>
          <cell r="ES242">
            <v>0</v>
          </cell>
          <cell r="ET242">
            <v>0</v>
          </cell>
          <cell r="EU242">
            <v>0</v>
          </cell>
          <cell r="EV242">
            <v>35373</v>
          </cell>
          <cell r="EW242" t="b">
            <v>0</v>
          </cell>
        </row>
        <row r="243">
          <cell r="A243">
            <v>63</v>
          </cell>
          <cell r="B243" t="str">
            <v>2520419020028</v>
          </cell>
          <cell r="C243" t="str">
            <v>vechi</v>
          </cell>
          <cell r="D243" t="str">
            <v>GHIRAN FLOARE</v>
          </cell>
          <cell r="E243" t="str">
            <v>GHIRAN</v>
          </cell>
          <cell r="F243" t="str">
            <v>FLOARE</v>
          </cell>
          <cell r="G243" t="str">
            <v>ingrijitoare</v>
          </cell>
          <cell r="H243">
            <v>0</v>
          </cell>
          <cell r="I243">
            <v>1525267</v>
          </cell>
          <cell r="J243">
            <v>1525267</v>
          </cell>
          <cell r="K243">
            <v>1525267</v>
          </cell>
          <cell r="L243">
            <v>0</v>
          </cell>
          <cell r="M243">
            <v>0</v>
          </cell>
          <cell r="N243">
            <v>0</v>
          </cell>
          <cell r="O243">
            <v>0</v>
          </cell>
          <cell r="P243">
            <v>0</v>
          </cell>
          <cell r="Q243">
            <v>168</v>
          </cell>
          <cell r="R243">
            <v>168</v>
          </cell>
          <cell r="S243">
            <v>0</v>
          </cell>
          <cell r="T243">
            <v>0</v>
          </cell>
          <cell r="U243">
            <v>0</v>
          </cell>
          <cell r="V243">
            <v>0</v>
          </cell>
          <cell r="W243">
            <v>0</v>
          </cell>
          <cell r="X243">
            <v>0</v>
          </cell>
          <cell r="Y243">
            <v>0</v>
          </cell>
          <cell r="Z243">
            <v>20</v>
          </cell>
          <cell r="AA243">
            <v>305053</v>
          </cell>
          <cell r="AB243">
            <v>305053</v>
          </cell>
          <cell r="AC243">
            <v>10</v>
          </cell>
          <cell r="AD243">
            <v>152527</v>
          </cell>
          <cell r="AE243">
            <v>152527</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99142</v>
          </cell>
          <cell r="AU243">
            <v>15253</v>
          </cell>
          <cell r="AV243">
            <v>1982847</v>
          </cell>
          <cell r="AW243">
            <v>138799</v>
          </cell>
          <cell r="AX243">
            <v>0</v>
          </cell>
          <cell r="AY243">
            <v>164850</v>
          </cell>
          <cell r="AZ243">
            <v>1564803</v>
          </cell>
          <cell r="BA243">
            <v>1099000</v>
          </cell>
          <cell r="BB243">
            <v>1.35</v>
          </cell>
          <cell r="BC243">
            <v>384650</v>
          </cell>
          <cell r="BD243">
            <v>1483650</v>
          </cell>
          <cell r="BE243">
            <v>81153</v>
          </cell>
          <cell r="BF243">
            <v>14608</v>
          </cell>
          <cell r="BG243">
            <v>1715045</v>
          </cell>
          <cell r="BH243">
            <v>500000</v>
          </cell>
          <cell r="BI243">
            <v>0</v>
          </cell>
          <cell r="BJ243">
            <v>495372</v>
          </cell>
          <cell r="BK243">
            <v>0</v>
          </cell>
          <cell r="BL243">
            <v>704420</v>
          </cell>
          <cell r="BM243" t="b">
            <v>1</v>
          </cell>
          <cell r="BN243">
            <v>15253</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t="str">
            <v>d</v>
          </cell>
          <cell r="CE243">
            <v>0</v>
          </cell>
          <cell r="CF243">
            <v>0</v>
          </cell>
          <cell r="CG243" t="str">
            <v>IANUARIE</v>
          </cell>
          <cell r="CH243" t="str">
            <v>I</v>
          </cell>
          <cell r="CI243">
            <v>0</v>
          </cell>
          <cell r="CJ243" t="b">
            <v>0</v>
          </cell>
          <cell r="CK243">
            <v>0</v>
          </cell>
          <cell r="CL243">
            <v>0</v>
          </cell>
          <cell r="CM243">
            <v>0</v>
          </cell>
          <cell r="CN243">
            <v>11</v>
          </cell>
          <cell r="CO243" t="str">
            <v>N</v>
          </cell>
          <cell r="CP243" t="str">
            <v>N</v>
          </cell>
          <cell r="CQ243" t="b">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t="b">
            <v>0</v>
          </cell>
          <cell r="DN243" t="b">
            <v>0</v>
          </cell>
          <cell r="DO243" t="b">
            <v>0</v>
          </cell>
          <cell r="DP243" t="b">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t="b">
            <v>0</v>
          </cell>
          <cell r="ES243">
            <v>0</v>
          </cell>
          <cell r="ET243">
            <v>0</v>
          </cell>
          <cell r="EU243">
            <v>0</v>
          </cell>
          <cell r="EV243">
            <v>33025</v>
          </cell>
          <cell r="EW243" t="b">
            <v>0</v>
          </cell>
        </row>
        <row r="244">
          <cell r="A244">
            <v>64</v>
          </cell>
          <cell r="B244" t="str">
            <v>2551031022806</v>
          </cell>
          <cell r="C244" t="str">
            <v>vechi</v>
          </cell>
          <cell r="D244" t="str">
            <v>SIRB ROZA</v>
          </cell>
          <cell r="E244" t="str">
            <v>SIRB</v>
          </cell>
          <cell r="F244" t="str">
            <v>ROZA</v>
          </cell>
          <cell r="G244" t="str">
            <v>ingrijitoare</v>
          </cell>
          <cell r="H244">
            <v>0</v>
          </cell>
          <cell r="I244">
            <v>1525267</v>
          </cell>
          <cell r="J244">
            <v>1525267</v>
          </cell>
          <cell r="K244">
            <v>1525267</v>
          </cell>
          <cell r="L244">
            <v>0</v>
          </cell>
          <cell r="M244">
            <v>0</v>
          </cell>
          <cell r="N244">
            <v>0</v>
          </cell>
          <cell r="O244">
            <v>0</v>
          </cell>
          <cell r="P244">
            <v>0</v>
          </cell>
          <cell r="Q244">
            <v>168</v>
          </cell>
          <cell r="R244">
            <v>168</v>
          </cell>
          <cell r="S244">
            <v>0</v>
          </cell>
          <cell r="T244">
            <v>0</v>
          </cell>
          <cell r="U244">
            <v>0</v>
          </cell>
          <cell r="V244">
            <v>0</v>
          </cell>
          <cell r="W244">
            <v>0</v>
          </cell>
          <cell r="X244">
            <v>0</v>
          </cell>
          <cell r="Y244">
            <v>0</v>
          </cell>
          <cell r="Z244">
            <v>10</v>
          </cell>
          <cell r="AA244">
            <v>152527</v>
          </cell>
          <cell r="AB244">
            <v>152527</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83890</v>
          </cell>
          <cell r="AU244">
            <v>15253</v>
          </cell>
          <cell r="AV244">
            <v>1677794</v>
          </cell>
          <cell r="AW244">
            <v>117446</v>
          </cell>
          <cell r="AX244">
            <v>0</v>
          </cell>
          <cell r="AY244">
            <v>164850</v>
          </cell>
          <cell r="AZ244">
            <v>1296355</v>
          </cell>
          <cell r="BA244">
            <v>1099000</v>
          </cell>
          <cell r="BB244">
            <v>1.55</v>
          </cell>
          <cell r="BC244">
            <v>604450</v>
          </cell>
          <cell r="BD244">
            <v>1296355</v>
          </cell>
          <cell r="BE244">
            <v>0</v>
          </cell>
          <cell r="BF244">
            <v>0</v>
          </cell>
          <cell r="BG244">
            <v>1461205</v>
          </cell>
          <cell r="BH244">
            <v>500000</v>
          </cell>
          <cell r="BI244">
            <v>0</v>
          </cell>
          <cell r="BJ244">
            <v>410000</v>
          </cell>
          <cell r="BK244">
            <v>0</v>
          </cell>
          <cell r="BL244">
            <v>535952</v>
          </cell>
          <cell r="BM244" t="b">
            <v>1</v>
          </cell>
          <cell r="BN244">
            <v>15253</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E244">
            <v>0</v>
          </cell>
          <cell r="CF244">
            <v>0</v>
          </cell>
          <cell r="CG244" t="str">
            <v>IANUARIE</v>
          </cell>
          <cell r="CH244" t="str">
            <v>I</v>
          </cell>
          <cell r="CI244">
            <v>0</v>
          </cell>
          <cell r="CJ244" t="b">
            <v>0</v>
          </cell>
          <cell r="CK244">
            <v>0</v>
          </cell>
          <cell r="CL244">
            <v>0</v>
          </cell>
          <cell r="CM244">
            <v>0</v>
          </cell>
          <cell r="CN244">
            <v>11</v>
          </cell>
          <cell r="CO244" t="str">
            <v>N</v>
          </cell>
          <cell r="CP244" t="str">
            <v>N</v>
          </cell>
          <cell r="CQ244" t="b">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t="b">
            <v>0</v>
          </cell>
          <cell r="DN244" t="b">
            <v>0</v>
          </cell>
          <cell r="DO244" t="b">
            <v>0</v>
          </cell>
          <cell r="DP244" t="b">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t="b">
            <v>0</v>
          </cell>
          <cell r="ES244">
            <v>0</v>
          </cell>
          <cell r="ET244">
            <v>0</v>
          </cell>
          <cell r="EU244">
            <v>0</v>
          </cell>
          <cell r="EV244">
            <v>35373</v>
          </cell>
          <cell r="EW244" t="b">
            <v>0</v>
          </cell>
        </row>
        <row r="245">
          <cell r="A245">
            <v>68</v>
          </cell>
          <cell r="B245" t="str">
            <v>2491119020037</v>
          </cell>
          <cell r="C245" t="str">
            <v>vechi</v>
          </cell>
          <cell r="D245" t="str">
            <v>VLADUT ELENA</v>
          </cell>
          <cell r="E245" t="str">
            <v>VLADUT</v>
          </cell>
          <cell r="F245" t="str">
            <v>ELENA</v>
          </cell>
          <cell r="G245" t="str">
            <v>portar</v>
          </cell>
          <cell r="H245">
            <v>0</v>
          </cell>
          <cell r="I245">
            <v>1525267</v>
          </cell>
          <cell r="J245">
            <v>1525267</v>
          </cell>
          <cell r="K245">
            <v>1525267</v>
          </cell>
          <cell r="L245">
            <v>0</v>
          </cell>
          <cell r="M245">
            <v>0</v>
          </cell>
          <cell r="N245">
            <v>0</v>
          </cell>
          <cell r="O245">
            <v>0</v>
          </cell>
          <cell r="P245">
            <v>0</v>
          </cell>
          <cell r="Q245">
            <v>168</v>
          </cell>
          <cell r="R245">
            <v>168</v>
          </cell>
          <cell r="S245">
            <v>0</v>
          </cell>
          <cell r="T245">
            <v>0</v>
          </cell>
          <cell r="U245">
            <v>0</v>
          </cell>
          <cell r="V245">
            <v>0</v>
          </cell>
          <cell r="W245">
            <v>0</v>
          </cell>
          <cell r="X245">
            <v>0</v>
          </cell>
          <cell r="Y245">
            <v>0</v>
          </cell>
          <cell r="Z245">
            <v>25</v>
          </cell>
          <cell r="AA245">
            <v>381317</v>
          </cell>
          <cell r="AB245">
            <v>381317</v>
          </cell>
          <cell r="AC245">
            <v>10</v>
          </cell>
          <cell r="AD245">
            <v>152527</v>
          </cell>
          <cell r="AE245">
            <v>152527</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102956</v>
          </cell>
          <cell r="AU245">
            <v>15253</v>
          </cell>
          <cell r="AV245">
            <v>2059111</v>
          </cell>
          <cell r="AW245">
            <v>144138</v>
          </cell>
          <cell r="AX245">
            <v>0</v>
          </cell>
          <cell r="AY245">
            <v>164850</v>
          </cell>
          <cell r="AZ245">
            <v>1631914</v>
          </cell>
          <cell r="BA245">
            <v>1099000</v>
          </cell>
          <cell r="BB245">
            <v>1</v>
          </cell>
          <cell r="BC245">
            <v>0</v>
          </cell>
          <cell r="BD245">
            <v>1099000</v>
          </cell>
          <cell r="BE245">
            <v>532914</v>
          </cell>
          <cell r="BF245">
            <v>95925</v>
          </cell>
          <cell r="BG245">
            <v>1700839</v>
          </cell>
          <cell r="BH245">
            <v>600000</v>
          </cell>
          <cell r="BI245">
            <v>0</v>
          </cell>
          <cell r="BJ245">
            <v>286164</v>
          </cell>
          <cell r="BK245">
            <v>0</v>
          </cell>
          <cell r="BL245">
            <v>799422</v>
          </cell>
          <cell r="BM245" t="b">
            <v>1</v>
          </cell>
          <cell r="BN245">
            <v>15253</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t="str">
            <v>d</v>
          </cell>
          <cell r="CE245">
            <v>0</v>
          </cell>
          <cell r="CF245">
            <v>0</v>
          </cell>
          <cell r="CG245" t="str">
            <v>IANUARIE</v>
          </cell>
          <cell r="CH245" t="str">
            <v>I</v>
          </cell>
          <cell r="CI245">
            <v>0</v>
          </cell>
          <cell r="CJ245" t="b">
            <v>0</v>
          </cell>
          <cell r="CK245">
            <v>0</v>
          </cell>
          <cell r="CL245">
            <v>0</v>
          </cell>
          <cell r="CM245">
            <v>0</v>
          </cell>
          <cell r="CN245">
            <v>11</v>
          </cell>
          <cell r="CO245" t="str">
            <v>N</v>
          </cell>
          <cell r="CP245" t="str">
            <v>N</v>
          </cell>
          <cell r="CQ245" t="b">
            <v>0</v>
          </cell>
          <cell r="CR245">
            <v>0</v>
          </cell>
          <cell r="CS245">
            <v>0</v>
          </cell>
          <cell r="CT245">
            <v>0</v>
          </cell>
          <cell r="CU245">
            <v>0</v>
          </cell>
          <cell r="CV245">
            <v>0</v>
          </cell>
          <cell r="CW245">
            <v>0</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t="b">
            <v>0</v>
          </cell>
          <cell r="DN245" t="b">
            <v>0</v>
          </cell>
          <cell r="DO245" t="b">
            <v>0</v>
          </cell>
          <cell r="DP245" t="b">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t="b">
            <v>0</v>
          </cell>
          <cell r="ES245">
            <v>0</v>
          </cell>
          <cell r="ET245">
            <v>0</v>
          </cell>
          <cell r="EU245">
            <v>0</v>
          </cell>
          <cell r="EV245">
            <v>31734</v>
          </cell>
          <cell r="EW245" t="b">
            <v>0</v>
          </cell>
        </row>
        <row r="246">
          <cell r="A246">
            <v>66</v>
          </cell>
          <cell r="B246" t="str">
            <v>2491002020063</v>
          </cell>
          <cell r="C246" t="str">
            <v>vechi</v>
          </cell>
          <cell r="D246" t="str">
            <v>LAZAR MARIA</v>
          </cell>
          <cell r="E246" t="str">
            <v>LAZAR</v>
          </cell>
          <cell r="F246" t="str">
            <v>MARIA</v>
          </cell>
          <cell r="G246" t="str">
            <v>portar</v>
          </cell>
          <cell r="H246">
            <v>0</v>
          </cell>
          <cell r="I246">
            <v>1525267</v>
          </cell>
          <cell r="J246">
            <v>1525267</v>
          </cell>
          <cell r="K246">
            <v>1525267</v>
          </cell>
          <cell r="L246">
            <v>0</v>
          </cell>
          <cell r="M246">
            <v>0</v>
          </cell>
          <cell r="N246">
            <v>0</v>
          </cell>
          <cell r="O246">
            <v>0</v>
          </cell>
          <cell r="P246">
            <v>0</v>
          </cell>
          <cell r="Q246">
            <v>168</v>
          </cell>
          <cell r="R246">
            <v>168</v>
          </cell>
          <cell r="S246">
            <v>0</v>
          </cell>
          <cell r="T246">
            <v>0</v>
          </cell>
          <cell r="U246">
            <v>0</v>
          </cell>
          <cell r="V246">
            <v>0</v>
          </cell>
          <cell r="W246">
            <v>0</v>
          </cell>
          <cell r="X246">
            <v>0</v>
          </cell>
          <cell r="Y246">
            <v>0</v>
          </cell>
          <cell r="Z246">
            <v>25</v>
          </cell>
          <cell r="AA246">
            <v>381317</v>
          </cell>
          <cell r="AB246">
            <v>381317</v>
          </cell>
          <cell r="AC246">
            <v>10</v>
          </cell>
          <cell r="AD246">
            <v>152527</v>
          </cell>
          <cell r="AE246">
            <v>152527</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102956</v>
          </cell>
          <cell r="AU246">
            <v>15253</v>
          </cell>
          <cell r="AV246">
            <v>2059111</v>
          </cell>
          <cell r="AW246">
            <v>144138</v>
          </cell>
          <cell r="AX246">
            <v>0</v>
          </cell>
          <cell r="AY246">
            <v>164850</v>
          </cell>
          <cell r="AZ246">
            <v>1631914</v>
          </cell>
          <cell r="BA246">
            <v>1099000</v>
          </cell>
          <cell r="BB246">
            <v>1</v>
          </cell>
          <cell r="BC246">
            <v>0</v>
          </cell>
          <cell r="BD246">
            <v>1099000</v>
          </cell>
          <cell r="BE246">
            <v>532914</v>
          </cell>
          <cell r="BF246">
            <v>95925</v>
          </cell>
          <cell r="BG246">
            <v>1700839</v>
          </cell>
          <cell r="BH246">
            <v>800000</v>
          </cell>
          <cell r="BI246">
            <v>0</v>
          </cell>
          <cell r="BJ246">
            <v>0</v>
          </cell>
          <cell r="BK246">
            <v>0</v>
          </cell>
          <cell r="BL246">
            <v>900839</v>
          </cell>
          <cell r="BM246" t="b">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t="str">
            <v>d</v>
          </cell>
          <cell r="CE246">
            <v>0</v>
          </cell>
          <cell r="CF246">
            <v>0</v>
          </cell>
          <cell r="CG246" t="str">
            <v>IANUARIE</v>
          </cell>
          <cell r="CH246" t="str">
            <v>I</v>
          </cell>
          <cell r="CI246">
            <v>0</v>
          </cell>
          <cell r="CJ246" t="b">
            <v>0</v>
          </cell>
          <cell r="CK246">
            <v>0</v>
          </cell>
          <cell r="CL246">
            <v>0</v>
          </cell>
          <cell r="CM246">
            <v>0</v>
          </cell>
          <cell r="CN246">
            <v>11</v>
          </cell>
          <cell r="CO246" t="str">
            <v>N</v>
          </cell>
          <cell r="CP246" t="str">
            <v>N</v>
          </cell>
          <cell r="CQ246" t="b">
            <v>0</v>
          </cell>
          <cell r="CR246">
            <v>0</v>
          </cell>
          <cell r="CS246">
            <v>0</v>
          </cell>
          <cell r="CT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t="b">
            <v>0</v>
          </cell>
          <cell r="DN246" t="b">
            <v>0</v>
          </cell>
          <cell r="DO246" t="b">
            <v>0</v>
          </cell>
          <cell r="DP246" t="b">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t="b">
            <v>0</v>
          </cell>
          <cell r="ES246">
            <v>0</v>
          </cell>
          <cell r="ET246">
            <v>0</v>
          </cell>
          <cell r="EU246">
            <v>0</v>
          </cell>
          <cell r="EV246">
            <v>33401</v>
          </cell>
          <cell r="EW246" t="b">
            <v>0</v>
          </cell>
        </row>
        <row r="247">
          <cell r="A247">
            <v>67</v>
          </cell>
          <cell r="B247" t="str">
            <v>2560427020020</v>
          </cell>
          <cell r="C247" t="str">
            <v>vechi</v>
          </cell>
          <cell r="D247" t="str">
            <v>RADU OLTITA</v>
          </cell>
          <cell r="E247" t="str">
            <v>RADU</v>
          </cell>
          <cell r="F247" t="str">
            <v>OLTITA</v>
          </cell>
          <cell r="G247" t="str">
            <v>portar</v>
          </cell>
          <cell r="H247">
            <v>0</v>
          </cell>
          <cell r="I247">
            <v>1525267</v>
          </cell>
          <cell r="J247">
            <v>1525267</v>
          </cell>
          <cell r="K247">
            <v>1525267</v>
          </cell>
          <cell r="L247">
            <v>0</v>
          </cell>
          <cell r="M247">
            <v>0</v>
          </cell>
          <cell r="N247">
            <v>0</v>
          </cell>
          <cell r="O247">
            <v>0</v>
          </cell>
          <cell r="P247">
            <v>0</v>
          </cell>
          <cell r="Q247">
            <v>168</v>
          </cell>
          <cell r="R247">
            <v>168</v>
          </cell>
          <cell r="S247">
            <v>0</v>
          </cell>
          <cell r="T247">
            <v>0</v>
          </cell>
          <cell r="U247">
            <v>0</v>
          </cell>
          <cell r="V247">
            <v>0</v>
          </cell>
          <cell r="W247">
            <v>0</v>
          </cell>
          <cell r="X247">
            <v>0</v>
          </cell>
          <cell r="Y247">
            <v>0</v>
          </cell>
          <cell r="Z247">
            <v>25</v>
          </cell>
          <cell r="AA247">
            <v>381317</v>
          </cell>
          <cell r="AB247">
            <v>381317</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95329</v>
          </cell>
          <cell r="AU247">
            <v>15253</v>
          </cell>
          <cell r="AV247">
            <v>1906584</v>
          </cell>
          <cell r="AW247">
            <v>133461</v>
          </cell>
          <cell r="AX247">
            <v>0</v>
          </cell>
          <cell r="AY247">
            <v>164850</v>
          </cell>
          <cell r="AZ247">
            <v>1497691</v>
          </cell>
          <cell r="BA247">
            <v>1099000</v>
          </cell>
          <cell r="BB247">
            <v>1.2</v>
          </cell>
          <cell r="BC247">
            <v>219800</v>
          </cell>
          <cell r="BD247">
            <v>1318800</v>
          </cell>
          <cell r="BE247">
            <v>178891</v>
          </cell>
          <cell r="BF247">
            <v>32200</v>
          </cell>
          <cell r="BG247">
            <v>1630341</v>
          </cell>
          <cell r="BH247">
            <v>700000</v>
          </cell>
          <cell r="BI247">
            <v>0</v>
          </cell>
          <cell r="BJ247">
            <v>0</v>
          </cell>
          <cell r="BK247">
            <v>0</v>
          </cell>
          <cell r="BL247">
            <v>915088</v>
          </cell>
          <cell r="BM247" t="b">
            <v>1</v>
          </cell>
          <cell r="BN247">
            <v>15253</v>
          </cell>
          <cell r="BO247">
            <v>0</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E247">
            <v>0</v>
          </cell>
          <cell r="CF247">
            <v>0</v>
          </cell>
          <cell r="CG247" t="str">
            <v>IANUARIE</v>
          </cell>
          <cell r="CH247" t="str">
            <v>I</v>
          </cell>
          <cell r="CI247">
            <v>0</v>
          </cell>
          <cell r="CJ247" t="b">
            <v>0</v>
          </cell>
          <cell r="CK247">
            <v>0</v>
          </cell>
          <cell r="CL247">
            <v>0</v>
          </cell>
          <cell r="CM247">
            <v>0</v>
          </cell>
          <cell r="CN247">
            <v>11</v>
          </cell>
          <cell r="CO247" t="str">
            <v>N</v>
          </cell>
          <cell r="CP247" t="str">
            <v>N</v>
          </cell>
          <cell r="CQ247" t="b">
            <v>0</v>
          </cell>
          <cell r="CR247">
            <v>0</v>
          </cell>
          <cell r="CS247">
            <v>0</v>
          </cell>
          <cell r="CT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t="b">
            <v>0</v>
          </cell>
          <cell r="DN247" t="b">
            <v>0</v>
          </cell>
          <cell r="DO247" t="b">
            <v>0</v>
          </cell>
          <cell r="DP247" t="b">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t="b">
            <v>0</v>
          </cell>
          <cell r="ES247">
            <v>0</v>
          </cell>
          <cell r="ET247">
            <v>0</v>
          </cell>
          <cell r="EU247">
            <v>0</v>
          </cell>
          <cell r="EV247">
            <v>35275</v>
          </cell>
          <cell r="EW247" t="b">
            <v>0</v>
          </cell>
        </row>
        <row r="248">
          <cell r="A248">
            <v>299</v>
          </cell>
          <cell r="B248" t="str">
            <v>1480112020037</v>
          </cell>
          <cell r="C248" t="str">
            <v>vechi</v>
          </cell>
          <cell r="D248" t="str">
            <v>MARIAN TEODOR</v>
          </cell>
          <cell r="E248" t="str">
            <v>MARIAN</v>
          </cell>
          <cell r="F248" t="str">
            <v>TEODOR</v>
          </cell>
          <cell r="G248" t="str">
            <v>sef serviciu</v>
          </cell>
          <cell r="H248">
            <v>0</v>
          </cell>
          <cell r="I248">
            <v>3905000</v>
          </cell>
          <cell r="J248">
            <v>4959350</v>
          </cell>
          <cell r="K248">
            <v>4959350</v>
          </cell>
          <cell r="L248">
            <v>1054350</v>
          </cell>
          <cell r="M248">
            <v>1054350</v>
          </cell>
          <cell r="N248">
            <v>0</v>
          </cell>
          <cell r="O248">
            <v>0</v>
          </cell>
          <cell r="P248">
            <v>0</v>
          </cell>
          <cell r="Q248">
            <v>168</v>
          </cell>
          <cell r="R248">
            <v>168</v>
          </cell>
          <cell r="S248">
            <v>0</v>
          </cell>
          <cell r="T248">
            <v>0</v>
          </cell>
          <cell r="U248">
            <v>0</v>
          </cell>
          <cell r="V248">
            <v>0</v>
          </cell>
          <cell r="W248">
            <v>0</v>
          </cell>
          <cell r="X248">
            <v>0</v>
          </cell>
          <cell r="Y248">
            <v>0</v>
          </cell>
          <cell r="Z248">
            <v>25</v>
          </cell>
          <cell r="AA248">
            <v>1239838</v>
          </cell>
          <cell r="AB248">
            <v>1239838</v>
          </cell>
          <cell r="AC248">
            <v>10</v>
          </cell>
          <cell r="AD248">
            <v>495935</v>
          </cell>
          <cell r="AE248">
            <v>495935</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3443993</v>
          </cell>
          <cell r="AT248">
            <v>334756</v>
          </cell>
          <cell r="AU248">
            <v>49594</v>
          </cell>
          <cell r="AV248">
            <v>10139116</v>
          </cell>
          <cell r="AW248">
            <v>709738</v>
          </cell>
          <cell r="AX248">
            <v>0</v>
          </cell>
          <cell r="AY248">
            <v>164850</v>
          </cell>
          <cell r="AZ248">
            <v>8880178</v>
          </cell>
          <cell r="BA248">
            <v>1099000</v>
          </cell>
          <cell r="BB248">
            <v>1.2</v>
          </cell>
          <cell r="BC248">
            <v>219800</v>
          </cell>
          <cell r="BD248">
            <v>1318800</v>
          </cell>
          <cell r="BE248">
            <v>7561378</v>
          </cell>
          <cell r="BF248">
            <v>2099821</v>
          </cell>
          <cell r="BG248">
            <v>6945207</v>
          </cell>
          <cell r="BH248">
            <v>3000000</v>
          </cell>
          <cell r="BI248">
            <v>0</v>
          </cell>
          <cell r="BJ248">
            <v>0</v>
          </cell>
          <cell r="BK248">
            <v>0</v>
          </cell>
          <cell r="BL248">
            <v>3906157</v>
          </cell>
          <cell r="BM248" t="b">
            <v>1</v>
          </cell>
          <cell r="BN248">
            <v>39050</v>
          </cell>
          <cell r="BO248">
            <v>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t="str">
            <v>d</v>
          </cell>
          <cell r="CE248">
            <v>0</v>
          </cell>
          <cell r="CF248">
            <v>0</v>
          </cell>
          <cell r="CG248" t="str">
            <v>IANUARIE</v>
          </cell>
          <cell r="CH248" t="str">
            <v>IA</v>
          </cell>
          <cell r="CI248">
            <v>0</v>
          </cell>
          <cell r="CJ248" t="b">
            <v>0</v>
          </cell>
          <cell r="CK248">
            <v>0</v>
          </cell>
          <cell r="CL248">
            <v>0</v>
          </cell>
          <cell r="CM248">
            <v>0</v>
          </cell>
          <cell r="CN248">
            <v>11</v>
          </cell>
          <cell r="CO248" t="str">
            <v>N</v>
          </cell>
          <cell r="CP248" t="str">
            <v>N</v>
          </cell>
          <cell r="CQ248" t="b">
            <v>0</v>
          </cell>
          <cell r="CR248">
            <v>0</v>
          </cell>
          <cell r="CS248">
            <v>0</v>
          </cell>
          <cell r="CT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t="b">
            <v>0</v>
          </cell>
          <cell r="DN248" t="b">
            <v>0</v>
          </cell>
          <cell r="DO248" t="b">
            <v>0</v>
          </cell>
          <cell r="DP248" t="b">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t="b">
            <v>0</v>
          </cell>
          <cell r="ES248">
            <v>0</v>
          </cell>
          <cell r="ET248">
            <v>0</v>
          </cell>
          <cell r="EU248">
            <v>0</v>
          </cell>
          <cell r="EV248">
            <v>33360</v>
          </cell>
          <cell r="EW248" t="b">
            <v>0</v>
          </cell>
        </row>
        <row r="249">
          <cell r="A249">
            <v>304</v>
          </cell>
          <cell r="B249" t="str">
            <v>1580518020077</v>
          </cell>
          <cell r="C249" t="str">
            <v>vechi</v>
          </cell>
          <cell r="D249" t="str">
            <v>TEOREAN GHEORGHE</v>
          </cell>
          <cell r="E249" t="str">
            <v>TEOREAN</v>
          </cell>
          <cell r="F249" t="str">
            <v>GHEORGHE</v>
          </cell>
          <cell r="G249" t="str">
            <v>referent specia</v>
          </cell>
          <cell r="H249">
            <v>0</v>
          </cell>
          <cell r="I249">
            <v>2719100</v>
          </cell>
          <cell r="J249">
            <v>2719100</v>
          </cell>
          <cell r="K249">
            <v>2719100</v>
          </cell>
          <cell r="L249">
            <v>0</v>
          </cell>
          <cell r="M249">
            <v>0</v>
          </cell>
          <cell r="N249">
            <v>0</v>
          </cell>
          <cell r="O249">
            <v>0</v>
          </cell>
          <cell r="P249">
            <v>0</v>
          </cell>
          <cell r="Q249">
            <v>168</v>
          </cell>
          <cell r="R249">
            <v>168</v>
          </cell>
          <cell r="S249">
            <v>0</v>
          </cell>
          <cell r="T249">
            <v>0</v>
          </cell>
          <cell r="U249">
            <v>36</v>
          </cell>
          <cell r="V249">
            <v>1165329</v>
          </cell>
          <cell r="W249">
            <v>1165329</v>
          </cell>
          <cell r="X249">
            <v>0</v>
          </cell>
          <cell r="Y249">
            <v>0</v>
          </cell>
          <cell r="Z249">
            <v>25</v>
          </cell>
          <cell r="AA249">
            <v>679775</v>
          </cell>
          <cell r="AB249">
            <v>679775</v>
          </cell>
          <cell r="AC249">
            <v>10</v>
          </cell>
          <cell r="AD249">
            <v>271910</v>
          </cell>
          <cell r="AE249">
            <v>271910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183539</v>
          </cell>
          <cell r="AU249">
            <v>27191</v>
          </cell>
          <cell r="AV249">
            <v>4836114</v>
          </cell>
          <cell r="AW249">
            <v>338528</v>
          </cell>
          <cell r="AX249">
            <v>0</v>
          </cell>
          <cell r="AY249">
            <v>164850</v>
          </cell>
          <cell r="AZ249">
            <v>4122006</v>
          </cell>
          <cell r="BA249">
            <v>1099000</v>
          </cell>
          <cell r="BB249">
            <v>1.2</v>
          </cell>
          <cell r="BC249">
            <v>219800</v>
          </cell>
          <cell r="BD249">
            <v>1318800</v>
          </cell>
          <cell r="BE249">
            <v>2803206</v>
          </cell>
          <cell r="BF249">
            <v>581787</v>
          </cell>
          <cell r="BG249">
            <v>3705069</v>
          </cell>
          <cell r="BH249">
            <v>1500000</v>
          </cell>
          <cell r="BI249">
            <v>0</v>
          </cell>
          <cell r="BJ249">
            <v>0</v>
          </cell>
          <cell r="BK249">
            <v>0</v>
          </cell>
          <cell r="BL249">
            <v>2177878</v>
          </cell>
          <cell r="BM249" t="b">
            <v>1</v>
          </cell>
          <cell r="BN249">
            <v>27191</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t="str">
            <v>n</v>
          </cell>
          <cell r="CE249">
            <v>0</v>
          </cell>
          <cell r="CF249">
            <v>0</v>
          </cell>
          <cell r="CG249" t="str">
            <v>IANUARIE</v>
          </cell>
          <cell r="CH249" t="str">
            <v>IA</v>
          </cell>
          <cell r="CI249">
            <v>0</v>
          </cell>
          <cell r="CJ249" t="b">
            <v>0</v>
          </cell>
          <cell r="CK249">
            <v>0</v>
          </cell>
          <cell r="CL249">
            <v>0</v>
          </cell>
          <cell r="CM249">
            <v>0</v>
          </cell>
          <cell r="CN249">
            <v>11</v>
          </cell>
          <cell r="CO249" t="str">
            <v>N</v>
          </cell>
          <cell r="CP249" t="str">
            <v>N</v>
          </cell>
          <cell r="CQ249" t="b">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t="b">
            <v>0</v>
          </cell>
          <cell r="DN249" t="b">
            <v>0</v>
          </cell>
          <cell r="DO249" t="b">
            <v>0</v>
          </cell>
          <cell r="DP249" t="b">
            <v>0</v>
          </cell>
          <cell r="DQ249">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t="b">
            <v>0</v>
          </cell>
          <cell r="ES249">
            <v>0</v>
          </cell>
          <cell r="ET249">
            <v>0</v>
          </cell>
          <cell r="EU249">
            <v>0</v>
          </cell>
          <cell r="EV249">
            <v>33110</v>
          </cell>
          <cell r="EW249" t="b">
            <v>0</v>
          </cell>
        </row>
        <row r="250">
          <cell r="A250">
            <v>303</v>
          </cell>
          <cell r="B250" t="str">
            <v>1540506020022</v>
          </cell>
          <cell r="C250" t="str">
            <v>vechi</v>
          </cell>
          <cell r="D250" t="str">
            <v>PISLEAGA COSTEL</v>
          </cell>
          <cell r="E250" t="str">
            <v>PISLEAGA</v>
          </cell>
          <cell r="F250" t="str">
            <v>COSTEL</v>
          </cell>
          <cell r="G250" t="str">
            <v>referent specia</v>
          </cell>
          <cell r="H250">
            <v>0</v>
          </cell>
          <cell r="I250">
            <v>2719100</v>
          </cell>
          <cell r="J250">
            <v>2719100</v>
          </cell>
          <cell r="K250">
            <v>2719100</v>
          </cell>
          <cell r="L250">
            <v>0</v>
          </cell>
          <cell r="M250">
            <v>0</v>
          </cell>
          <cell r="N250">
            <v>0</v>
          </cell>
          <cell r="O250">
            <v>0</v>
          </cell>
          <cell r="P250">
            <v>0</v>
          </cell>
          <cell r="Q250">
            <v>168</v>
          </cell>
          <cell r="R250">
            <v>168</v>
          </cell>
          <cell r="S250">
            <v>0</v>
          </cell>
          <cell r="T250">
            <v>0</v>
          </cell>
          <cell r="U250">
            <v>10</v>
          </cell>
          <cell r="V250">
            <v>323702</v>
          </cell>
          <cell r="W250">
            <v>323702</v>
          </cell>
          <cell r="X250">
            <v>0</v>
          </cell>
          <cell r="Y250">
            <v>0</v>
          </cell>
          <cell r="Z250">
            <v>25</v>
          </cell>
          <cell r="AA250">
            <v>679775</v>
          </cell>
          <cell r="AB250">
            <v>679775</v>
          </cell>
          <cell r="AC250">
            <v>10</v>
          </cell>
          <cell r="AD250">
            <v>271910</v>
          </cell>
          <cell r="AE250">
            <v>271910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1888264</v>
          </cell>
          <cell r="AT250">
            <v>183539</v>
          </cell>
          <cell r="AU250">
            <v>27191</v>
          </cell>
          <cell r="AV250">
            <v>5882751</v>
          </cell>
          <cell r="AW250">
            <v>411793</v>
          </cell>
          <cell r="AX250">
            <v>0</v>
          </cell>
          <cell r="AY250">
            <v>164850</v>
          </cell>
          <cell r="AZ250">
            <v>5095378</v>
          </cell>
          <cell r="BA250">
            <v>1099000</v>
          </cell>
          <cell r="BB250">
            <v>1.2</v>
          </cell>
          <cell r="BC250">
            <v>219800</v>
          </cell>
          <cell r="BD250">
            <v>1318800</v>
          </cell>
          <cell r="BE250">
            <v>3776578</v>
          </cell>
          <cell r="BF250">
            <v>839992</v>
          </cell>
          <cell r="BG250">
            <v>4420236</v>
          </cell>
          <cell r="BH250">
            <v>1300000</v>
          </cell>
          <cell r="BI250">
            <v>0</v>
          </cell>
          <cell r="BJ250">
            <v>0</v>
          </cell>
          <cell r="BK250">
            <v>0</v>
          </cell>
          <cell r="BL250">
            <v>3093045</v>
          </cell>
          <cell r="BM250" t="b">
            <v>1</v>
          </cell>
          <cell r="BN250">
            <v>27191</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E250">
            <v>0</v>
          </cell>
          <cell r="CF250">
            <v>0</v>
          </cell>
          <cell r="CG250" t="str">
            <v>IANUARIE</v>
          </cell>
          <cell r="CH250" t="str">
            <v>IA</v>
          </cell>
          <cell r="CI250">
            <v>0</v>
          </cell>
          <cell r="CJ250" t="b">
            <v>0</v>
          </cell>
          <cell r="CK250">
            <v>0</v>
          </cell>
          <cell r="CL250">
            <v>0</v>
          </cell>
          <cell r="CM250">
            <v>0</v>
          </cell>
          <cell r="CN250">
            <v>11</v>
          </cell>
          <cell r="CO250" t="str">
            <v>N</v>
          </cell>
          <cell r="CP250" t="str">
            <v>N</v>
          </cell>
          <cell r="CQ250" t="b">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t="b">
            <v>0</v>
          </cell>
          <cell r="DN250" t="b">
            <v>0</v>
          </cell>
          <cell r="DO250" t="b">
            <v>0</v>
          </cell>
          <cell r="DP250" t="b">
            <v>0</v>
          </cell>
          <cell r="DQ250">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t="b">
            <v>0</v>
          </cell>
          <cell r="ES250">
            <v>0</v>
          </cell>
          <cell r="ET250">
            <v>0</v>
          </cell>
          <cell r="EU250">
            <v>0</v>
          </cell>
          <cell r="EV250">
            <v>34281</v>
          </cell>
          <cell r="EW250" t="b">
            <v>0</v>
          </cell>
        </row>
        <row r="251">
          <cell r="A251">
            <v>307</v>
          </cell>
          <cell r="B251" t="str">
            <v>1570105020021</v>
          </cell>
          <cell r="C251" t="str">
            <v>vechi</v>
          </cell>
          <cell r="D251" t="str">
            <v>DRAGAN RADU-AUREL-IOAN</v>
          </cell>
          <cell r="E251" t="str">
            <v>DRAGAN</v>
          </cell>
          <cell r="F251" t="str">
            <v>RADU-AUREL-IOAN</v>
          </cell>
          <cell r="G251" t="str">
            <v>sef serviciu</v>
          </cell>
          <cell r="H251">
            <v>0</v>
          </cell>
          <cell r="I251">
            <v>2773000</v>
          </cell>
          <cell r="J251">
            <v>4018077</v>
          </cell>
          <cell r="K251">
            <v>4018077</v>
          </cell>
          <cell r="L251">
            <v>720980</v>
          </cell>
          <cell r="M251">
            <v>720980</v>
          </cell>
          <cell r="N251">
            <v>524097</v>
          </cell>
          <cell r="O251">
            <v>15</v>
          </cell>
          <cell r="P251">
            <v>524097</v>
          </cell>
          <cell r="Q251">
            <v>168</v>
          </cell>
          <cell r="R251">
            <v>168</v>
          </cell>
          <cell r="S251">
            <v>0</v>
          </cell>
          <cell r="T251">
            <v>0</v>
          </cell>
          <cell r="U251">
            <v>0</v>
          </cell>
          <cell r="V251">
            <v>0</v>
          </cell>
          <cell r="W251">
            <v>0</v>
          </cell>
          <cell r="X251">
            <v>0</v>
          </cell>
          <cell r="Y251">
            <v>0</v>
          </cell>
          <cell r="Z251">
            <v>25</v>
          </cell>
          <cell r="AA251">
            <v>1004519</v>
          </cell>
          <cell r="AB251">
            <v>1004519</v>
          </cell>
          <cell r="AC251">
            <v>10</v>
          </cell>
          <cell r="AD251">
            <v>401808</v>
          </cell>
          <cell r="AE251">
            <v>401808</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271220</v>
          </cell>
          <cell r="AU251">
            <v>40181</v>
          </cell>
          <cell r="AV251">
            <v>5424404</v>
          </cell>
          <cell r="AW251">
            <v>379708</v>
          </cell>
          <cell r="AX251">
            <v>0</v>
          </cell>
          <cell r="AY251">
            <v>164850</v>
          </cell>
          <cell r="AZ251">
            <v>4568445</v>
          </cell>
          <cell r="BA251">
            <v>1099000</v>
          </cell>
          <cell r="BB251">
            <v>1</v>
          </cell>
          <cell r="BC251">
            <v>0</v>
          </cell>
          <cell r="BD251">
            <v>1099000</v>
          </cell>
          <cell r="BE251">
            <v>3469445</v>
          </cell>
          <cell r="BF251">
            <v>753995</v>
          </cell>
          <cell r="BG251">
            <v>3979300</v>
          </cell>
          <cell r="BH251">
            <v>1800000</v>
          </cell>
          <cell r="BI251">
            <v>0</v>
          </cell>
          <cell r="BJ251">
            <v>0</v>
          </cell>
          <cell r="BK251">
            <v>0</v>
          </cell>
          <cell r="BL251">
            <v>2151570</v>
          </cell>
          <cell r="BM251" t="b">
            <v>1</v>
          </cell>
          <cell r="BN251">
            <v>27730</v>
          </cell>
          <cell r="BO251">
            <v>0</v>
          </cell>
          <cell r="BP251">
            <v>0</v>
          </cell>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E251">
            <v>0</v>
          </cell>
          <cell r="CF251">
            <v>0</v>
          </cell>
          <cell r="CG251" t="str">
            <v>IANUARIE</v>
          </cell>
          <cell r="CH251" t="str">
            <v>IA</v>
          </cell>
          <cell r="CI251">
            <v>0</v>
          </cell>
          <cell r="CJ251" t="b">
            <v>0</v>
          </cell>
          <cell r="CK251">
            <v>0</v>
          </cell>
          <cell r="CL251">
            <v>0</v>
          </cell>
          <cell r="CM251">
            <v>0</v>
          </cell>
          <cell r="CN251">
            <v>11</v>
          </cell>
          <cell r="CO251" t="str">
            <v>N</v>
          </cell>
          <cell r="CP251" t="str">
            <v>N</v>
          </cell>
          <cell r="CQ251" t="b">
            <v>0</v>
          </cell>
          <cell r="CR251">
            <v>0</v>
          </cell>
          <cell r="CS251">
            <v>0</v>
          </cell>
          <cell r="CT251">
            <v>0</v>
          </cell>
          <cell r="CU251">
            <v>0</v>
          </cell>
          <cell r="CV251">
            <v>0</v>
          </cell>
          <cell r="CW251">
            <v>0</v>
          </cell>
          <cell r="CX251">
            <v>0</v>
          </cell>
          <cell r="CY251">
            <v>0</v>
          </cell>
          <cell r="CZ251">
            <v>0</v>
          </cell>
          <cell r="DA251">
            <v>0</v>
          </cell>
          <cell r="DB251">
            <v>0</v>
          </cell>
          <cell r="DC251">
            <v>0</v>
          </cell>
          <cell r="DD251">
            <v>0</v>
          </cell>
          <cell r="DE251">
            <v>0</v>
          </cell>
          <cell r="DF251">
            <v>0</v>
          </cell>
          <cell r="DG251">
            <v>0</v>
          </cell>
          <cell r="DH251">
            <v>0</v>
          </cell>
          <cell r="DI251">
            <v>0</v>
          </cell>
          <cell r="DJ251">
            <v>0</v>
          </cell>
          <cell r="DK251">
            <v>0</v>
          </cell>
          <cell r="DL251">
            <v>0</v>
          </cell>
          <cell r="DM251" t="b">
            <v>0</v>
          </cell>
          <cell r="DN251" t="b">
            <v>0</v>
          </cell>
          <cell r="DO251" t="b">
            <v>0</v>
          </cell>
          <cell r="DP251" t="b">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0</v>
          </cell>
          <cell r="EL251">
            <v>0</v>
          </cell>
          <cell r="EM251">
            <v>0</v>
          </cell>
          <cell r="EN251">
            <v>0</v>
          </cell>
          <cell r="EO251">
            <v>0</v>
          </cell>
          <cell r="EP251">
            <v>0</v>
          </cell>
          <cell r="EQ251">
            <v>0</v>
          </cell>
          <cell r="ER251" t="b">
            <v>0</v>
          </cell>
          <cell r="ES251">
            <v>0</v>
          </cell>
          <cell r="ET251">
            <v>0</v>
          </cell>
          <cell r="EU251">
            <v>0</v>
          </cell>
          <cell r="EV251">
            <v>33322</v>
          </cell>
          <cell r="EW251" t="b">
            <v>0</v>
          </cell>
        </row>
        <row r="252">
          <cell r="A252">
            <v>300</v>
          </cell>
          <cell r="B252" t="str">
            <v>1570415020026</v>
          </cell>
          <cell r="C252" t="str">
            <v>vechi</v>
          </cell>
          <cell r="D252" t="str">
            <v>IGNAT IOAN</v>
          </cell>
          <cell r="E252" t="str">
            <v>IGNAT</v>
          </cell>
          <cell r="F252" t="str">
            <v>IOAN</v>
          </cell>
          <cell r="G252" t="str">
            <v>consilier</v>
          </cell>
          <cell r="H252">
            <v>0</v>
          </cell>
          <cell r="I252">
            <v>3905000</v>
          </cell>
          <cell r="J252">
            <v>3905000</v>
          </cell>
          <cell r="K252">
            <v>3905000</v>
          </cell>
          <cell r="L252">
            <v>0</v>
          </cell>
          <cell r="M252">
            <v>0</v>
          </cell>
          <cell r="N252">
            <v>0</v>
          </cell>
          <cell r="O252">
            <v>0</v>
          </cell>
          <cell r="P252">
            <v>0</v>
          </cell>
          <cell r="Q252">
            <v>168</v>
          </cell>
          <cell r="R252">
            <v>168</v>
          </cell>
          <cell r="S252">
            <v>0</v>
          </cell>
          <cell r="T252">
            <v>0</v>
          </cell>
          <cell r="U252">
            <v>36</v>
          </cell>
          <cell r="V252">
            <v>1673571</v>
          </cell>
          <cell r="W252">
            <v>1673571</v>
          </cell>
          <cell r="X252">
            <v>0</v>
          </cell>
          <cell r="Y252">
            <v>0</v>
          </cell>
          <cell r="Z252">
            <v>20</v>
          </cell>
          <cell r="AA252">
            <v>781000</v>
          </cell>
          <cell r="AB252">
            <v>781000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234300</v>
          </cell>
          <cell r="AU252">
            <v>39050</v>
          </cell>
          <cell r="AV252">
            <v>6359571</v>
          </cell>
          <cell r="AW252">
            <v>445170</v>
          </cell>
          <cell r="AX252">
            <v>0</v>
          </cell>
          <cell r="AY252">
            <v>164850</v>
          </cell>
          <cell r="AZ252">
            <v>5476201</v>
          </cell>
          <cell r="BA252">
            <v>1099000</v>
          </cell>
          <cell r="BB252">
            <v>1</v>
          </cell>
          <cell r="BC252">
            <v>0</v>
          </cell>
          <cell r="BD252">
            <v>1099000</v>
          </cell>
          <cell r="BE252">
            <v>4377201</v>
          </cell>
          <cell r="BF252">
            <v>1008166</v>
          </cell>
          <cell r="BG252">
            <v>4632885</v>
          </cell>
          <cell r="BH252">
            <v>1600000</v>
          </cell>
          <cell r="BI252">
            <v>0</v>
          </cell>
          <cell r="BJ252">
            <v>0</v>
          </cell>
          <cell r="BK252">
            <v>0</v>
          </cell>
          <cell r="BL252">
            <v>2993835</v>
          </cell>
          <cell r="BM252" t="b">
            <v>1</v>
          </cell>
          <cell r="BN252">
            <v>39050</v>
          </cell>
          <cell r="BO252">
            <v>0</v>
          </cell>
          <cell r="BP252">
            <v>0</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E252">
            <v>0</v>
          </cell>
          <cell r="CF252">
            <v>0</v>
          </cell>
          <cell r="CG252" t="str">
            <v>IANUARIE</v>
          </cell>
          <cell r="CH252" t="str">
            <v>I</v>
          </cell>
          <cell r="CI252">
            <v>0</v>
          </cell>
          <cell r="CJ252" t="b">
            <v>0</v>
          </cell>
          <cell r="CK252">
            <v>0</v>
          </cell>
          <cell r="CL252">
            <v>0</v>
          </cell>
          <cell r="CM252">
            <v>0</v>
          </cell>
          <cell r="CN252">
            <v>11</v>
          </cell>
          <cell r="CO252" t="str">
            <v>N</v>
          </cell>
          <cell r="CP252" t="str">
            <v>N</v>
          </cell>
          <cell r="CQ252" t="b">
            <v>0</v>
          </cell>
          <cell r="CR252">
            <v>0</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0</v>
          </cell>
          <cell r="DM252" t="b">
            <v>0</v>
          </cell>
          <cell r="DN252" t="b">
            <v>0</v>
          </cell>
          <cell r="DO252" t="b">
            <v>0</v>
          </cell>
          <cell r="DP252" t="b">
            <v>0</v>
          </cell>
          <cell r="DQ252">
            <v>0</v>
          </cell>
          <cell r="DR252">
            <v>0</v>
          </cell>
          <cell r="DS252">
            <v>0</v>
          </cell>
          <cell r="DT252">
            <v>0</v>
          </cell>
          <cell r="DU252">
            <v>0</v>
          </cell>
          <cell r="DV252">
            <v>0</v>
          </cell>
          <cell r="DW252">
            <v>0</v>
          </cell>
          <cell r="DX252">
            <v>0</v>
          </cell>
          <cell r="DY252">
            <v>0</v>
          </cell>
          <cell r="DZ252">
            <v>0</v>
          </cell>
          <cell r="EA252">
            <v>0</v>
          </cell>
          <cell r="EB252">
            <v>0</v>
          </cell>
          <cell r="EC252">
            <v>0</v>
          </cell>
          <cell r="ED252">
            <v>0</v>
          </cell>
          <cell r="EE252">
            <v>0</v>
          </cell>
          <cell r="EF252">
            <v>0</v>
          </cell>
          <cell r="EG252">
            <v>0</v>
          </cell>
          <cell r="EH252">
            <v>0</v>
          </cell>
          <cell r="EI252">
            <v>0</v>
          </cell>
          <cell r="EJ252">
            <v>0</v>
          </cell>
          <cell r="EK252">
            <v>0</v>
          </cell>
          <cell r="EL252">
            <v>0</v>
          </cell>
          <cell r="EM252">
            <v>0</v>
          </cell>
          <cell r="EN252">
            <v>0</v>
          </cell>
          <cell r="EO252">
            <v>0</v>
          </cell>
          <cell r="EP252">
            <v>0</v>
          </cell>
          <cell r="EQ252">
            <v>0</v>
          </cell>
          <cell r="ER252" t="b">
            <v>0</v>
          </cell>
          <cell r="ES252">
            <v>8</v>
          </cell>
          <cell r="ET252">
            <v>48</v>
          </cell>
          <cell r="EU252">
            <v>0</v>
          </cell>
          <cell r="EV252">
            <v>36563</v>
          </cell>
          <cell r="EW252" t="b">
            <v>0</v>
          </cell>
        </row>
        <row r="253">
          <cell r="A253">
            <v>116</v>
          </cell>
          <cell r="B253" t="str">
            <v>2680512020052</v>
          </cell>
          <cell r="C253" t="str">
            <v>vechi</v>
          </cell>
          <cell r="D253" t="str">
            <v>PASCALAU LILIANA</v>
          </cell>
          <cell r="E253" t="str">
            <v>PASCALAU</v>
          </cell>
          <cell r="F253" t="str">
            <v>LILIANA</v>
          </cell>
          <cell r="G253" t="str">
            <v>consilier jurid</v>
          </cell>
          <cell r="H253">
            <v>0</v>
          </cell>
          <cell r="I253">
            <v>1448000</v>
          </cell>
          <cell r="J253">
            <v>1448000</v>
          </cell>
          <cell r="K253">
            <v>1448000</v>
          </cell>
          <cell r="L253">
            <v>0</v>
          </cell>
          <cell r="M253">
            <v>0</v>
          </cell>
          <cell r="N253">
            <v>0</v>
          </cell>
          <cell r="O253">
            <v>0</v>
          </cell>
          <cell r="P253">
            <v>0</v>
          </cell>
          <cell r="Q253">
            <v>168</v>
          </cell>
          <cell r="R253">
            <v>168</v>
          </cell>
          <cell r="S253">
            <v>0</v>
          </cell>
          <cell r="T253">
            <v>0</v>
          </cell>
          <cell r="U253">
            <v>0</v>
          </cell>
          <cell r="V253">
            <v>0</v>
          </cell>
          <cell r="W253">
            <v>0</v>
          </cell>
          <cell r="X253">
            <v>0</v>
          </cell>
          <cell r="Y253">
            <v>0</v>
          </cell>
          <cell r="Z253">
            <v>15</v>
          </cell>
          <cell r="AA253">
            <v>217200</v>
          </cell>
          <cell r="AB253">
            <v>217200</v>
          </cell>
          <cell r="AC253">
            <v>10</v>
          </cell>
          <cell r="AD253">
            <v>144800</v>
          </cell>
          <cell r="AE253">
            <v>144800</v>
          </cell>
          <cell r="AF253">
            <v>15</v>
          </cell>
          <cell r="AG253">
            <v>217200</v>
          </cell>
          <cell r="AH253">
            <v>217200</v>
          </cell>
          <cell r="AI253">
            <v>0</v>
          </cell>
          <cell r="AJ253">
            <v>0</v>
          </cell>
          <cell r="AK253">
            <v>0</v>
          </cell>
          <cell r="AL253">
            <v>0</v>
          </cell>
          <cell r="AM253">
            <v>0</v>
          </cell>
          <cell r="AN253">
            <v>0</v>
          </cell>
          <cell r="AO253">
            <v>0</v>
          </cell>
          <cell r="AP253">
            <v>0</v>
          </cell>
          <cell r="AQ253">
            <v>0</v>
          </cell>
          <cell r="AR253">
            <v>0</v>
          </cell>
          <cell r="AS253">
            <v>0</v>
          </cell>
          <cell r="AT253">
            <v>101360</v>
          </cell>
          <cell r="AU253">
            <v>14480</v>
          </cell>
          <cell r="AV253">
            <v>2027200</v>
          </cell>
          <cell r="AW253">
            <v>141904</v>
          </cell>
          <cell r="AX253">
            <v>0</v>
          </cell>
          <cell r="AY253">
            <v>164850</v>
          </cell>
          <cell r="AZ253">
            <v>1604606</v>
          </cell>
          <cell r="BA253">
            <v>1099000</v>
          </cell>
          <cell r="BB253">
            <v>1</v>
          </cell>
          <cell r="BC253">
            <v>0</v>
          </cell>
          <cell r="BD253">
            <v>1099000</v>
          </cell>
          <cell r="BE253">
            <v>505606</v>
          </cell>
          <cell r="BF253">
            <v>91009</v>
          </cell>
          <cell r="BG253">
            <v>1678447</v>
          </cell>
          <cell r="BH253">
            <v>800000</v>
          </cell>
          <cell r="BI253">
            <v>0</v>
          </cell>
          <cell r="BJ253">
            <v>0</v>
          </cell>
          <cell r="BK253">
            <v>0</v>
          </cell>
          <cell r="BL253">
            <v>863967</v>
          </cell>
          <cell r="BM253" t="b">
            <v>1</v>
          </cell>
          <cell r="BN253">
            <v>14480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E253">
            <v>0</v>
          </cell>
          <cell r="CF253">
            <v>0</v>
          </cell>
          <cell r="CG253" t="str">
            <v>IANUARIE</v>
          </cell>
          <cell r="CH253" t="str">
            <v>IA</v>
          </cell>
          <cell r="CI253">
            <v>0</v>
          </cell>
          <cell r="CJ253" t="b">
            <v>0</v>
          </cell>
          <cell r="CK253">
            <v>0</v>
          </cell>
          <cell r="CL253">
            <v>0</v>
          </cell>
          <cell r="CM253">
            <v>0</v>
          </cell>
          <cell r="CN253">
            <v>11</v>
          </cell>
          <cell r="CO253" t="str">
            <v>N</v>
          </cell>
          <cell r="CP253" t="str">
            <v>N</v>
          </cell>
          <cell r="CQ253" t="b">
            <v>0</v>
          </cell>
          <cell r="CR253">
            <v>0</v>
          </cell>
          <cell r="CS253">
            <v>0</v>
          </cell>
          <cell r="CT253">
            <v>0</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t="b">
            <v>0</v>
          </cell>
          <cell r="DN253" t="b">
            <v>0</v>
          </cell>
          <cell r="DO253" t="b">
            <v>0</v>
          </cell>
          <cell r="DP253" t="b">
            <v>0</v>
          </cell>
          <cell r="DQ253">
            <v>0</v>
          </cell>
          <cell r="DR253">
            <v>0</v>
          </cell>
          <cell r="DS253">
            <v>0</v>
          </cell>
          <cell r="DT253">
            <v>0</v>
          </cell>
          <cell r="DU253">
            <v>0</v>
          </cell>
          <cell r="DV253">
            <v>0</v>
          </cell>
          <cell r="DW253">
            <v>0</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t="b">
            <v>0</v>
          </cell>
          <cell r="ES253">
            <v>0</v>
          </cell>
          <cell r="ET253">
            <v>0</v>
          </cell>
          <cell r="EU253">
            <v>0</v>
          </cell>
          <cell r="EV253">
            <v>33390</v>
          </cell>
          <cell r="EW253" t="b">
            <v>0</v>
          </cell>
        </row>
        <row r="254">
          <cell r="A254">
            <v>309</v>
          </cell>
          <cell r="B254" t="str">
            <v>2531014020061</v>
          </cell>
          <cell r="C254" t="str">
            <v>vechi</v>
          </cell>
          <cell r="D254" t="str">
            <v>SAMOILA CETINA</v>
          </cell>
          <cell r="E254" t="str">
            <v>SAMOILA</v>
          </cell>
          <cell r="F254" t="str">
            <v>CETINA</v>
          </cell>
          <cell r="G254" t="str">
            <v>consilier</v>
          </cell>
          <cell r="H254">
            <v>0</v>
          </cell>
          <cell r="I254">
            <v>3829067</v>
          </cell>
          <cell r="J254">
            <v>3829067</v>
          </cell>
          <cell r="K254">
            <v>3829067</v>
          </cell>
          <cell r="L254">
            <v>0</v>
          </cell>
          <cell r="M254">
            <v>0</v>
          </cell>
          <cell r="N254">
            <v>0</v>
          </cell>
          <cell r="O254">
            <v>0</v>
          </cell>
          <cell r="P254">
            <v>0</v>
          </cell>
          <cell r="Q254">
            <v>168</v>
          </cell>
          <cell r="R254">
            <v>168</v>
          </cell>
          <cell r="S254">
            <v>0</v>
          </cell>
          <cell r="T254">
            <v>0</v>
          </cell>
          <cell r="U254">
            <v>0</v>
          </cell>
          <cell r="V254">
            <v>0</v>
          </cell>
          <cell r="W254">
            <v>0</v>
          </cell>
          <cell r="X254">
            <v>0</v>
          </cell>
          <cell r="Y254">
            <v>0</v>
          </cell>
          <cell r="Z254">
            <v>20</v>
          </cell>
          <cell r="AA254">
            <v>765813</v>
          </cell>
          <cell r="AB254">
            <v>765813</v>
          </cell>
          <cell r="AC254">
            <v>10</v>
          </cell>
          <cell r="AD254">
            <v>382907</v>
          </cell>
          <cell r="AE254">
            <v>382907</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248889</v>
          </cell>
          <cell r="AU254">
            <v>38291</v>
          </cell>
          <cell r="AV254">
            <v>4977787</v>
          </cell>
          <cell r="AW254">
            <v>348445</v>
          </cell>
          <cell r="AX254">
            <v>0</v>
          </cell>
          <cell r="AY254">
            <v>164850</v>
          </cell>
          <cell r="AZ254">
            <v>4177312</v>
          </cell>
          <cell r="BA254">
            <v>1099000</v>
          </cell>
          <cell r="BB254">
            <v>1</v>
          </cell>
          <cell r="BC254">
            <v>0</v>
          </cell>
          <cell r="BD254">
            <v>1099000</v>
          </cell>
          <cell r="BE254">
            <v>3078312</v>
          </cell>
          <cell r="BF254">
            <v>645062</v>
          </cell>
          <cell r="BG254">
            <v>3697100</v>
          </cell>
          <cell r="BH254">
            <v>1700000</v>
          </cell>
          <cell r="BI254">
            <v>0</v>
          </cell>
          <cell r="BJ254">
            <v>0</v>
          </cell>
          <cell r="BK254">
            <v>0</v>
          </cell>
          <cell r="BL254">
            <v>1958809</v>
          </cell>
          <cell r="BM254" t="b">
            <v>1</v>
          </cell>
          <cell r="BN254">
            <v>38291</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t="str">
            <v>d</v>
          </cell>
          <cell r="CE254">
            <v>0</v>
          </cell>
          <cell r="CF254">
            <v>0</v>
          </cell>
          <cell r="CG254" t="str">
            <v>IANUARIE</v>
          </cell>
          <cell r="CH254" t="str">
            <v>IA</v>
          </cell>
          <cell r="CI254">
            <v>0</v>
          </cell>
          <cell r="CJ254" t="b">
            <v>0</v>
          </cell>
          <cell r="CK254">
            <v>0</v>
          </cell>
          <cell r="CL254">
            <v>0</v>
          </cell>
          <cell r="CM254">
            <v>0</v>
          </cell>
          <cell r="CN254">
            <v>11</v>
          </cell>
          <cell r="CO254" t="str">
            <v>N</v>
          </cell>
          <cell r="CP254" t="str">
            <v>N</v>
          </cell>
          <cell r="CQ254" t="b">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t="b">
            <v>0</v>
          </cell>
          <cell r="DN254" t="b">
            <v>0</v>
          </cell>
          <cell r="DO254" t="b">
            <v>0</v>
          </cell>
          <cell r="DP254" t="b">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t="b">
            <v>0</v>
          </cell>
          <cell r="ES254">
            <v>0</v>
          </cell>
          <cell r="ET254">
            <v>0</v>
          </cell>
          <cell r="EU254">
            <v>0</v>
          </cell>
          <cell r="EV254">
            <v>33835</v>
          </cell>
          <cell r="EW254" t="b">
            <v>0</v>
          </cell>
        </row>
        <row r="255">
          <cell r="A255">
            <v>310</v>
          </cell>
          <cell r="B255" t="str">
            <v>1650628020035</v>
          </cell>
          <cell r="C255" t="str">
            <v>vechi</v>
          </cell>
          <cell r="D255" t="str">
            <v>SZASZ EMIL-ARPAD</v>
          </cell>
          <cell r="E255" t="str">
            <v>SZASZ</v>
          </cell>
          <cell r="F255" t="str">
            <v>EMIL-ARPAD</v>
          </cell>
          <cell r="G255" t="str">
            <v>consilier</v>
          </cell>
          <cell r="H255">
            <v>0</v>
          </cell>
          <cell r="I255">
            <v>3905000</v>
          </cell>
          <cell r="J255">
            <v>4490750</v>
          </cell>
          <cell r="K255">
            <v>4490750</v>
          </cell>
          <cell r="L255">
            <v>0</v>
          </cell>
          <cell r="M255">
            <v>0</v>
          </cell>
          <cell r="N255">
            <v>585750</v>
          </cell>
          <cell r="O255">
            <v>15</v>
          </cell>
          <cell r="P255">
            <v>585750</v>
          </cell>
          <cell r="Q255">
            <v>168</v>
          </cell>
          <cell r="R255">
            <v>168</v>
          </cell>
          <cell r="S255">
            <v>0</v>
          </cell>
          <cell r="T255">
            <v>0</v>
          </cell>
          <cell r="U255">
            <v>0</v>
          </cell>
          <cell r="V255">
            <v>0</v>
          </cell>
          <cell r="W255">
            <v>0</v>
          </cell>
          <cell r="X255">
            <v>0</v>
          </cell>
          <cell r="Y255">
            <v>0</v>
          </cell>
          <cell r="Z255">
            <v>15</v>
          </cell>
          <cell r="AA255">
            <v>673612</v>
          </cell>
          <cell r="AB255">
            <v>673612</v>
          </cell>
          <cell r="AC255">
            <v>10</v>
          </cell>
          <cell r="AD255">
            <v>449075</v>
          </cell>
          <cell r="AE255">
            <v>449075</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280672</v>
          </cell>
          <cell r="AU255">
            <v>44908</v>
          </cell>
          <cell r="AV255">
            <v>5613437</v>
          </cell>
          <cell r="AW255">
            <v>392941</v>
          </cell>
          <cell r="AX255">
            <v>0</v>
          </cell>
          <cell r="AY255">
            <v>164850</v>
          </cell>
          <cell r="AZ255">
            <v>4730066</v>
          </cell>
          <cell r="BA255">
            <v>1099000</v>
          </cell>
          <cell r="BB255">
            <v>1.35</v>
          </cell>
          <cell r="BC255">
            <v>384650</v>
          </cell>
          <cell r="BD255">
            <v>1483650</v>
          </cell>
          <cell r="BE255">
            <v>3246416</v>
          </cell>
          <cell r="BF255">
            <v>691546</v>
          </cell>
          <cell r="BG255">
            <v>4203370</v>
          </cell>
          <cell r="BH255">
            <v>1900000</v>
          </cell>
          <cell r="BI255">
            <v>0</v>
          </cell>
          <cell r="BJ255">
            <v>0</v>
          </cell>
          <cell r="BK255">
            <v>0</v>
          </cell>
          <cell r="BL255">
            <v>2264320</v>
          </cell>
          <cell r="BM255" t="b">
            <v>1</v>
          </cell>
          <cell r="BN255">
            <v>39050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E255">
            <v>0</v>
          </cell>
          <cell r="CF255">
            <v>0</v>
          </cell>
          <cell r="CG255" t="str">
            <v>IANUARIE</v>
          </cell>
          <cell r="CH255" t="str">
            <v>IA</v>
          </cell>
          <cell r="CI255">
            <v>0</v>
          </cell>
          <cell r="CJ255" t="b">
            <v>0</v>
          </cell>
          <cell r="CK255">
            <v>0</v>
          </cell>
          <cell r="CL255">
            <v>0</v>
          </cell>
          <cell r="CM255">
            <v>0</v>
          </cell>
          <cell r="CN255">
            <v>11</v>
          </cell>
          <cell r="CO255" t="str">
            <v>N</v>
          </cell>
          <cell r="CP255" t="str">
            <v>N</v>
          </cell>
          <cell r="CQ255" t="b">
            <v>0</v>
          </cell>
          <cell r="CR255">
            <v>0</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t="b">
            <v>0</v>
          </cell>
          <cell r="DN255" t="b">
            <v>0</v>
          </cell>
          <cell r="DO255" t="b">
            <v>0</v>
          </cell>
          <cell r="DP255" t="b">
            <v>0</v>
          </cell>
          <cell r="DQ255">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t="b">
            <v>0</v>
          </cell>
          <cell r="ES255">
            <v>0</v>
          </cell>
          <cell r="ET255">
            <v>0</v>
          </cell>
          <cell r="EU255">
            <v>0</v>
          </cell>
          <cell r="EV255">
            <v>34862</v>
          </cell>
          <cell r="EW255" t="b">
            <v>0</v>
          </cell>
        </row>
        <row r="256">
          <cell r="A256">
            <v>313</v>
          </cell>
          <cell r="B256" t="str">
            <v>1570111020016</v>
          </cell>
          <cell r="C256" t="str">
            <v>vechi</v>
          </cell>
          <cell r="D256" t="str">
            <v>DAMB LIVIU-PETRU</v>
          </cell>
          <cell r="E256" t="str">
            <v>DAMB</v>
          </cell>
          <cell r="F256" t="str">
            <v>LIVIU-PETRU</v>
          </cell>
          <cell r="G256" t="str">
            <v>consilier</v>
          </cell>
          <cell r="H256">
            <v>0</v>
          </cell>
          <cell r="I256">
            <v>3317800</v>
          </cell>
          <cell r="J256">
            <v>3317800</v>
          </cell>
          <cell r="K256">
            <v>3317800</v>
          </cell>
          <cell r="L256">
            <v>0</v>
          </cell>
          <cell r="M256">
            <v>0</v>
          </cell>
          <cell r="N256">
            <v>0</v>
          </cell>
          <cell r="O256">
            <v>0</v>
          </cell>
          <cell r="P256">
            <v>0</v>
          </cell>
          <cell r="Q256">
            <v>168</v>
          </cell>
          <cell r="R256">
            <v>168</v>
          </cell>
          <cell r="S256">
            <v>0</v>
          </cell>
          <cell r="T256">
            <v>0</v>
          </cell>
          <cell r="U256">
            <v>0</v>
          </cell>
          <cell r="V256">
            <v>0</v>
          </cell>
          <cell r="W256">
            <v>0</v>
          </cell>
          <cell r="X256">
            <v>0</v>
          </cell>
          <cell r="Y256">
            <v>0</v>
          </cell>
          <cell r="Z256">
            <v>20</v>
          </cell>
          <cell r="AA256">
            <v>663560</v>
          </cell>
          <cell r="AB256">
            <v>663560</v>
          </cell>
          <cell r="AC256">
            <v>10</v>
          </cell>
          <cell r="AD256">
            <v>331780</v>
          </cell>
          <cell r="AE256">
            <v>331780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215657</v>
          </cell>
          <cell r="AU256">
            <v>33178</v>
          </cell>
          <cell r="AV256">
            <v>4313140</v>
          </cell>
          <cell r="AW256">
            <v>301920</v>
          </cell>
          <cell r="AX256">
            <v>0</v>
          </cell>
          <cell r="AY256">
            <v>164850</v>
          </cell>
          <cell r="AZ256">
            <v>3597535</v>
          </cell>
          <cell r="BA256">
            <v>1099000</v>
          </cell>
          <cell r="BB256">
            <v>1</v>
          </cell>
          <cell r="BC256">
            <v>0</v>
          </cell>
          <cell r="BD256">
            <v>1099000</v>
          </cell>
          <cell r="BE256">
            <v>2498535</v>
          </cell>
          <cell r="BF256">
            <v>511713</v>
          </cell>
          <cell r="BG256">
            <v>3250672</v>
          </cell>
          <cell r="BH256">
            <v>1500000</v>
          </cell>
          <cell r="BI256">
            <v>0</v>
          </cell>
          <cell r="BJ256">
            <v>0</v>
          </cell>
          <cell r="BK256">
            <v>0</v>
          </cell>
          <cell r="BL256">
            <v>1717494</v>
          </cell>
          <cell r="BM256" t="b">
            <v>1</v>
          </cell>
          <cell r="BN256">
            <v>33178</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E256">
            <v>0</v>
          </cell>
          <cell r="CF256">
            <v>0</v>
          </cell>
          <cell r="CG256" t="str">
            <v>IANUARIE</v>
          </cell>
          <cell r="CH256" t="str">
            <v>I</v>
          </cell>
          <cell r="CI256">
            <v>0</v>
          </cell>
          <cell r="CJ256" t="b">
            <v>0</v>
          </cell>
          <cell r="CK256">
            <v>0</v>
          </cell>
          <cell r="CL256">
            <v>0</v>
          </cell>
          <cell r="CM256">
            <v>0</v>
          </cell>
          <cell r="CN256">
            <v>11</v>
          </cell>
          <cell r="CO256" t="str">
            <v>N</v>
          </cell>
          <cell r="CP256" t="str">
            <v>N</v>
          </cell>
          <cell r="CQ256" t="b">
            <v>0</v>
          </cell>
          <cell r="CR256">
            <v>0</v>
          </cell>
          <cell r="CS256">
            <v>0</v>
          </cell>
          <cell r="CT256">
            <v>0</v>
          </cell>
          <cell r="CU256">
            <v>0</v>
          </cell>
          <cell r="CV256">
            <v>0</v>
          </cell>
          <cell r="CW256">
            <v>0</v>
          </cell>
          <cell r="CX256">
            <v>0</v>
          </cell>
          <cell r="CY256">
            <v>0</v>
          </cell>
          <cell r="CZ256">
            <v>0</v>
          </cell>
          <cell r="DA256">
            <v>0</v>
          </cell>
          <cell r="DB256">
            <v>0</v>
          </cell>
          <cell r="DC256">
            <v>0</v>
          </cell>
          <cell r="DD256">
            <v>0</v>
          </cell>
          <cell r="DE256">
            <v>0</v>
          </cell>
          <cell r="DF256">
            <v>0</v>
          </cell>
          <cell r="DG256">
            <v>0</v>
          </cell>
          <cell r="DH256">
            <v>0</v>
          </cell>
          <cell r="DI256">
            <v>0</v>
          </cell>
          <cell r="DJ256">
            <v>0</v>
          </cell>
          <cell r="DK256">
            <v>0</v>
          </cell>
          <cell r="DL256">
            <v>0</v>
          </cell>
          <cell r="DM256" t="b">
            <v>0</v>
          </cell>
          <cell r="DN256" t="b">
            <v>0</v>
          </cell>
          <cell r="DO256" t="b">
            <v>0</v>
          </cell>
          <cell r="DP256" t="b">
            <v>0</v>
          </cell>
          <cell r="DQ256">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t="b">
            <v>0</v>
          </cell>
          <cell r="ES256">
            <v>0</v>
          </cell>
          <cell r="ET256">
            <v>0</v>
          </cell>
          <cell r="EU256">
            <v>0</v>
          </cell>
          <cell r="EV256">
            <v>34883</v>
          </cell>
          <cell r="EW256" t="b">
            <v>0</v>
          </cell>
        </row>
        <row r="257">
          <cell r="A257">
            <v>314</v>
          </cell>
          <cell r="B257" t="str">
            <v>2680519020051</v>
          </cell>
          <cell r="C257" t="str">
            <v>vechi</v>
          </cell>
          <cell r="D257" t="str">
            <v>JOLDEA IOANA-ROZALIA</v>
          </cell>
          <cell r="E257" t="str">
            <v>JOLDEA</v>
          </cell>
          <cell r="F257" t="str">
            <v>IOANA-ROZALIA</v>
          </cell>
          <cell r="G257" t="str">
            <v>consilier</v>
          </cell>
          <cell r="H257">
            <v>0</v>
          </cell>
          <cell r="I257">
            <v>3116500</v>
          </cell>
          <cell r="J257">
            <v>3116500</v>
          </cell>
          <cell r="K257">
            <v>3116500</v>
          </cell>
          <cell r="L257">
            <v>0</v>
          </cell>
          <cell r="M257">
            <v>0</v>
          </cell>
          <cell r="N257">
            <v>0</v>
          </cell>
          <cell r="O257">
            <v>0</v>
          </cell>
          <cell r="P257">
            <v>0</v>
          </cell>
          <cell r="Q257">
            <v>168</v>
          </cell>
          <cell r="R257">
            <v>168</v>
          </cell>
          <cell r="S257">
            <v>0</v>
          </cell>
          <cell r="T257">
            <v>0</v>
          </cell>
          <cell r="U257">
            <v>0</v>
          </cell>
          <cell r="V257">
            <v>0</v>
          </cell>
          <cell r="W257">
            <v>0</v>
          </cell>
          <cell r="X257">
            <v>0</v>
          </cell>
          <cell r="Y257">
            <v>0</v>
          </cell>
          <cell r="Z257">
            <v>10</v>
          </cell>
          <cell r="AA257">
            <v>311650</v>
          </cell>
          <cell r="AB257">
            <v>311650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171408</v>
          </cell>
          <cell r="AU257">
            <v>31165</v>
          </cell>
          <cell r="AV257">
            <v>3428150</v>
          </cell>
          <cell r="AW257">
            <v>239970</v>
          </cell>
          <cell r="AX257">
            <v>0</v>
          </cell>
          <cell r="AY257">
            <v>164850</v>
          </cell>
          <cell r="AZ257">
            <v>2820757</v>
          </cell>
          <cell r="BA257">
            <v>1099000</v>
          </cell>
          <cell r="BB257">
            <v>1</v>
          </cell>
          <cell r="BC257">
            <v>0</v>
          </cell>
          <cell r="BD257">
            <v>1099000</v>
          </cell>
          <cell r="BE257">
            <v>1721757</v>
          </cell>
          <cell r="BF257">
            <v>333054</v>
          </cell>
          <cell r="BG257">
            <v>2652553</v>
          </cell>
          <cell r="BH257">
            <v>1200000</v>
          </cell>
          <cell r="BI257">
            <v>0</v>
          </cell>
          <cell r="BJ257">
            <v>0</v>
          </cell>
          <cell r="BK257">
            <v>0</v>
          </cell>
          <cell r="BL257">
            <v>1421388</v>
          </cell>
          <cell r="BM257" t="b">
            <v>1</v>
          </cell>
          <cell r="BN257">
            <v>31165</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E257">
            <v>0</v>
          </cell>
          <cell r="CF257">
            <v>0</v>
          </cell>
          <cell r="CG257" t="str">
            <v>IANUARIE</v>
          </cell>
          <cell r="CH257" t="str">
            <v>I</v>
          </cell>
          <cell r="CI257">
            <v>0</v>
          </cell>
          <cell r="CJ257" t="b">
            <v>0</v>
          </cell>
          <cell r="CK257">
            <v>0</v>
          </cell>
          <cell r="CL257">
            <v>0</v>
          </cell>
          <cell r="CM257">
            <v>0</v>
          </cell>
          <cell r="CN257">
            <v>11</v>
          </cell>
          <cell r="CO257" t="str">
            <v>N</v>
          </cell>
          <cell r="CP257" t="str">
            <v>N</v>
          </cell>
          <cell r="CQ257" t="b">
            <v>0</v>
          </cell>
          <cell r="CR257">
            <v>0</v>
          </cell>
          <cell r="CS257">
            <v>0</v>
          </cell>
          <cell r="CT257">
            <v>0</v>
          </cell>
          <cell r="CU257">
            <v>0</v>
          </cell>
          <cell r="CV257">
            <v>0</v>
          </cell>
          <cell r="CW257">
            <v>0</v>
          </cell>
          <cell r="CX257">
            <v>0</v>
          </cell>
          <cell r="CY257">
            <v>0</v>
          </cell>
          <cell r="CZ257">
            <v>0</v>
          </cell>
          <cell r="DA257">
            <v>0</v>
          </cell>
          <cell r="DB257">
            <v>0</v>
          </cell>
          <cell r="DC257">
            <v>0</v>
          </cell>
          <cell r="DD257">
            <v>0</v>
          </cell>
          <cell r="DE257">
            <v>0</v>
          </cell>
          <cell r="DF257">
            <v>0</v>
          </cell>
          <cell r="DG257">
            <v>0</v>
          </cell>
          <cell r="DH257">
            <v>0</v>
          </cell>
          <cell r="DI257">
            <v>0</v>
          </cell>
          <cell r="DJ257">
            <v>0</v>
          </cell>
          <cell r="DK257">
            <v>0</v>
          </cell>
          <cell r="DL257">
            <v>0</v>
          </cell>
          <cell r="DM257" t="b">
            <v>0</v>
          </cell>
          <cell r="DN257" t="b">
            <v>0</v>
          </cell>
          <cell r="DO257" t="b">
            <v>0</v>
          </cell>
          <cell r="DP257" t="b">
            <v>0</v>
          </cell>
          <cell r="DQ257">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t="b">
            <v>0</v>
          </cell>
          <cell r="ES257">
            <v>0</v>
          </cell>
          <cell r="ET257">
            <v>0</v>
          </cell>
          <cell r="EU257">
            <v>0</v>
          </cell>
          <cell r="EV257">
            <v>36494</v>
          </cell>
          <cell r="EW257" t="b">
            <v>0</v>
          </cell>
        </row>
        <row r="258">
          <cell r="A258">
            <v>317</v>
          </cell>
          <cell r="B258" t="str">
            <v>1510504020030</v>
          </cell>
          <cell r="C258" t="str">
            <v>vechi</v>
          </cell>
          <cell r="D258" t="str">
            <v>GHITA VICTOR</v>
          </cell>
          <cell r="E258" t="str">
            <v>GHITA</v>
          </cell>
          <cell r="F258" t="str">
            <v>VICTOR</v>
          </cell>
          <cell r="G258" t="str">
            <v>inspector</v>
          </cell>
          <cell r="H258">
            <v>0</v>
          </cell>
          <cell r="I258">
            <v>2547000</v>
          </cell>
          <cell r="J258">
            <v>2547000</v>
          </cell>
          <cell r="K258">
            <v>2547000</v>
          </cell>
          <cell r="L258">
            <v>0</v>
          </cell>
          <cell r="M258">
            <v>0</v>
          </cell>
          <cell r="N258">
            <v>0</v>
          </cell>
          <cell r="O258">
            <v>0</v>
          </cell>
          <cell r="P258">
            <v>0</v>
          </cell>
          <cell r="Q258">
            <v>168</v>
          </cell>
          <cell r="R258">
            <v>168</v>
          </cell>
          <cell r="S258">
            <v>0</v>
          </cell>
          <cell r="T258">
            <v>0</v>
          </cell>
          <cell r="U258">
            <v>0</v>
          </cell>
          <cell r="V258">
            <v>0</v>
          </cell>
          <cell r="W258">
            <v>0</v>
          </cell>
          <cell r="X258">
            <v>0</v>
          </cell>
          <cell r="Y258">
            <v>0</v>
          </cell>
          <cell r="Z258">
            <v>25</v>
          </cell>
          <cell r="AA258">
            <v>636750</v>
          </cell>
          <cell r="AB258">
            <v>636750</v>
          </cell>
          <cell r="AC258">
            <v>10</v>
          </cell>
          <cell r="AD258">
            <v>254700</v>
          </cell>
          <cell r="AE258">
            <v>254700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171922</v>
          </cell>
          <cell r="AU258">
            <v>25470</v>
          </cell>
          <cell r="AV258">
            <v>3438450</v>
          </cell>
          <cell r="AW258">
            <v>240692</v>
          </cell>
          <cell r="AX258">
            <v>0</v>
          </cell>
          <cell r="AY258">
            <v>164850</v>
          </cell>
          <cell r="AZ258">
            <v>2835516</v>
          </cell>
          <cell r="BA258">
            <v>1099000</v>
          </cell>
          <cell r="BB258">
            <v>1.4</v>
          </cell>
          <cell r="BC258">
            <v>439600</v>
          </cell>
          <cell r="BD258">
            <v>1538600</v>
          </cell>
          <cell r="BE258">
            <v>1296916</v>
          </cell>
          <cell r="BF258">
            <v>235341</v>
          </cell>
          <cell r="BG258">
            <v>2765025</v>
          </cell>
          <cell r="BH258">
            <v>1200000</v>
          </cell>
          <cell r="BI258">
            <v>0</v>
          </cell>
          <cell r="BJ258">
            <v>0</v>
          </cell>
          <cell r="BK258">
            <v>0</v>
          </cell>
          <cell r="BL258">
            <v>1539555</v>
          </cell>
          <cell r="BM258" t="b">
            <v>1</v>
          </cell>
          <cell r="BN258">
            <v>25470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E258">
            <v>0</v>
          </cell>
          <cell r="CF258">
            <v>0</v>
          </cell>
          <cell r="CG258" t="str">
            <v>IANUARIE</v>
          </cell>
          <cell r="CH258" t="str">
            <v>IA</v>
          </cell>
          <cell r="CI258">
            <v>0</v>
          </cell>
          <cell r="CJ258" t="b">
            <v>0</v>
          </cell>
          <cell r="CK258">
            <v>0</v>
          </cell>
          <cell r="CL258">
            <v>0</v>
          </cell>
          <cell r="CM258">
            <v>0</v>
          </cell>
          <cell r="CN258">
            <v>11</v>
          </cell>
          <cell r="CO258" t="str">
            <v>N</v>
          </cell>
          <cell r="CP258" t="str">
            <v>N</v>
          </cell>
          <cell r="CQ258" t="b">
            <v>0</v>
          </cell>
          <cell r="CR258">
            <v>0</v>
          </cell>
          <cell r="CS258">
            <v>0</v>
          </cell>
          <cell r="CT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cell r="DJ258">
            <v>0</v>
          </cell>
          <cell r="DK258">
            <v>0</v>
          </cell>
          <cell r="DL258">
            <v>0</v>
          </cell>
          <cell r="DM258" t="b">
            <v>0</v>
          </cell>
          <cell r="DN258" t="b">
            <v>0</v>
          </cell>
          <cell r="DO258" t="b">
            <v>0</v>
          </cell>
          <cell r="DP258" t="b">
            <v>0</v>
          </cell>
          <cell r="DQ258">
            <v>0</v>
          </cell>
          <cell r="DR258">
            <v>0</v>
          </cell>
          <cell r="DS258">
            <v>0</v>
          </cell>
          <cell r="DT258">
            <v>0</v>
          </cell>
          <cell r="DU258">
            <v>0</v>
          </cell>
          <cell r="DV258">
            <v>0</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0</v>
          </cell>
          <cell r="EK258">
            <v>0</v>
          </cell>
          <cell r="EL258">
            <v>0</v>
          </cell>
          <cell r="EM258">
            <v>0</v>
          </cell>
          <cell r="EN258">
            <v>0</v>
          </cell>
          <cell r="EO258">
            <v>0</v>
          </cell>
          <cell r="EP258">
            <v>0</v>
          </cell>
          <cell r="EQ258">
            <v>0</v>
          </cell>
          <cell r="ER258" t="b">
            <v>0</v>
          </cell>
          <cell r="ES258">
            <v>0</v>
          </cell>
          <cell r="ET258">
            <v>0</v>
          </cell>
          <cell r="EU258">
            <v>0</v>
          </cell>
          <cell r="EV258">
            <v>34288</v>
          </cell>
          <cell r="EW258" t="b">
            <v>0</v>
          </cell>
        </row>
        <row r="259">
          <cell r="A259">
            <v>315</v>
          </cell>
          <cell r="B259" t="str">
            <v>2540319020039</v>
          </cell>
          <cell r="C259" t="str">
            <v>vechi</v>
          </cell>
          <cell r="D259" t="str">
            <v>LAZAR FLORICA-IUSTINA</v>
          </cell>
          <cell r="E259" t="str">
            <v>LAZAR</v>
          </cell>
          <cell r="F259" t="str">
            <v>FLORICA-IUSTINA</v>
          </cell>
          <cell r="G259" t="str">
            <v>referent specia</v>
          </cell>
          <cell r="H259">
            <v>0</v>
          </cell>
          <cell r="I259">
            <v>2719100</v>
          </cell>
          <cell r="J259">
            <v>2719100</v>
          </cell>
          <cell r="K259">
            <v>2719100</v>
          </cell>
          <cell r="L259">
            <v>0</v>
          </cell>
          <cell r="M259">
            <v>0</v>
          </cell>
          <cell r="N259">
            <v>0</v>
          </cell>
          <cell r="O259">
            <v>0</v>
          </cell>
          <cell r="P259">
            <v>0</v>
          </cell>
          <cell r="Q259">
            <v>168</v>
          </cell>
          <cell r="R259">
            <v>168</v>
          </cell>
          <cell r="S259">
            <v>0</v>
          </cell>
          <cell r="T259">
            <v>0</v>
          </cell>
          <cell r="U259">
            <v>0</v>
          </cell>
          <cell r="V259">
            <v>0</v>
          </cell>
          <cell r="W259">
            <v>0</v>
          </cell>
          <cell r="X259">
            <v>0</v>
          </cell>
          <cell r="Y259">
            <v>0</v>
          </cell>
          <cell r="Z259">
            <v>25</v>
          </cell>
          <cell r="AA259">
            <v>679775</v>
          </cell>
          <cell r="AB259">
            <v>679775</v>
          </cell>
          <cell r="AC259">
            <v>10</v>
          </cell>
          <cell r="AD259">
            <v>271910</v>
          </cell>
          <cell r="AE259">
            <v>271910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183539</v>
          </cell>
          <cell r="AU259">
            <v>27191</v>
          </cell>
          <cell r="AV259">
            <v>3670785</v>
          </cell>
          <cell r="AW259">
            <v>256955</v>
          </cell>
          <cell r="AX259">
            <v>0</v>
          </cell>
          <cell r="AY259">
            <v>164850</v>
          </cell>
          <cell r="AZ259">
            <v>3038250</v>
          </cell>
          <cell r="BA259">
            <v>1099000</v>
          </cell>
          <cell r="BB259">
            <v>1</v>
          </cell>
          <cell r="BC259">
            <v>0</v>
          </cell>
          <cell r="BD259">
            <v>1099000</v>
          </cell>
          <cell r="BE259">
            <v>1939250</v>
          </cell>
          <cell r="BF259">
            <v>383078</v>
          </cell>
          <cell r="BG259">
            <v>2820022</v>
          </cell>
          <cell r="BH259">
            <v>1300000</v>
          </cell>
          <cell r="BI259">
            <v>0</v>
          </cell>
          <cell r="BJ259">
            <v>20000</v>
          </cell>
          <cell r="BK259">
            <v>0</v>
          </cell>
          <cell r="BL259">
            <v>1472831</v>
          </cell>
          <cell r="BM259" t="b">
            <v>1</v>
          </cell>
          <cell r="BN259">
            <v>27191</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E259">
            <v>0</v>
          </cell>
          <cell r="CF259">
            <v>0</v>
          </cell>
          <cell r="CG259" t="str">
            <v>IANUARIE</v>
          </cell>
          <cell r="CH259" t="str">
            <v>IA</v>
          </cell>
          <cell r="CI259">
            <v>0</v>
          </cell>
          <cell r="CJ259" t="b">
            <v>0</v>
          </cell>
          <cell r="CK259">
            <v>0</v>
          </cell>
          <cell r="CL259">
            <v>0</v>
          </cell>
          <cell r="CM259">
            <v>0</v>
          </cell>
          <cell r="CN259">
            <v>11</v>
          </cell>
          <cell r="CO259" t="str">
            <v>N</v>
          </cell>
          <cell r="CP259" t="str">
            <v>N</v>
          </cell>
          <cell r="CQ259" t="b">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t="b">
            <v>0</v>
          </cell>
          <cell r="DN259" t="b">
            <v>0</v>
          </cell>
          <cell r="DO259" t="b">
            <v>0</v>
          </cell>
          <cell r="DP259" t="b">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t="b">
            <v>0</v>
          </cell>
          <cell r="ES259">
            <v>0</v>
          </cell>
          <cell r="ET259">
            <v>0</v>
          </cell>
          <cell r="EU259">
            <v>0</v>
          </cell>
          <cell r="EV259">
            <v>34281</v>
          </cell>
          <cell r="EW259" t="b">
            <v>0</v>
          </cell>
        </row>
        <row r="260">
          <cell r="A260">
            <v>311</v>
          </cell>
          <cell r="B260" t="str">
            <v>2670628020041</v>
          </cell>
          <cell r="C260" t="str">
            <v>vechi</v>
          </cell>
          <cell r="D260" t="str">
            <v>SZASZ MIRELA</v>
          </cell>
          <cell r="E260" t="str">
            <v>SZASZ</v>
          </cell>
          <cell r="F260" t="str">
            <v>MIRELA</v>
          </cell>
          <cell r="G260" t="str">
            <v>consilier</v>
          </cell>
          <cell r="H260">
            <v>0</v>
          </cell>
          <cell r="I260">
            <v>3829067</v>
          </cell>
          <cell r="J260">
            <v>3829067</v>
          </cell>
          <cell r="K260">
            <v>3829067</v>
          </cell>
          <cell r="L260">
            <v>0</v>
          </cell>
          <cell r="M260">
            <v>0</v>
          </cell>
          <cell r="N260">
            <v>0</v>
          </cell>
          <cell r="O260">
            <v>0</v>
          </cell>
          <cell r="P260">
            <v>0</v>
          </cell>
          <cell r="Q260">
            <v>168</v>
          </cell>
          <cell r="R260">
            <v>168</v>
          </cell>
          <cell r="S260">
            <v>0</v>
          </cell>
          <cell r="T260">
            <v>0</v>
          </cell>
          <cell r="U260">
            <v>0</v>
          </cell>
          <cell r="V260">
            <v>0</v>
          </cell>
          <cell r="W260">
            <v>0</v>
          </cell>
          <cell r="X260">
            <v>0</v>
          </cell>
          <cell r="Y260">
            <v>0</v>
          </cell>
          <cell r="Z260">
            <v>15</v>
          </cell>
          <cell r="AA260">
            <v>574360</v>
          </cell>
          <cell r="AB260">
            <v>574360</v>
          </cell>
          <cell r="AC260">
            <v>10</v>
          </cell>
          <cell r="AD260">
            <v>382907</v>
          </cell>
          <cell r="AE260">
            <v>382907</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239317</v>
          </cell>
          <cell r="AU260">
            <v>38291</v>
          </cell>
          <cell r="AV260">
            <v>4786334</v>
          </cell>
          <cell r="AW260">
            <v>335043</v>
          </cell>
          <cell r="AX260">
            <v>0</v>
          </cell>
          <cell r="AY260">
            <v>164850</v>
          </cell>
          <cell r="AZ260">
            <v>4008833</v>
          </cell>
          <cell r="BA260">
            <v>1099000</v>
          </cell>
          <cell r="BB260">
            <v>1</v>
          </cell>
          <cell r="BC260">
            <v>0</v>
          </cell>
          <cell r="BD260">
            <v>1099000</v>
          </cell>
          <cell r="BE260">
            <v>2909833</v>
          </cell>
          <cell r="BF260">
            <v>606312</v>
          </cell>
          <cell r="BG260">
            <v>3567371</v>
          </cell>
          <cell r="BH260">
            <v>1600000</v>
          </cell>
          <cell r="BI260">
            <v>0</v>
          </cell>
          <cell r="BJ260">
            <v>0</v>
          </cell>
          <cell r="BK260">
            <v>0</v>
          </cell>
          <cell r="BL260">
            <v>1929080</v>
          </cell>
          <cell r="BM260" t="b">
            <v>1</v>
          </cell>
          <cell r="BN260">
            <v>38291</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E260">
            <v>0</v>
          </cell>
          <cell r="CF260">
            <v>0</v>
          </cell>
          <cell r="CG260" t="str">
            <v>IANUARIE</v>
          </cell>
          <cell r="CH260" t="str">
            <v>IA</v>
          </cell>
          <cell r="CI260">
            <v>0</v>
          </cell>
          <cell r="CJ260" t="b">
            <v>0</v>
          </cell>
          <cell r="CK260">
            <v>0</v>
          </cell>
          <cell r="CL260">
            <v>0</v>
          </cell>
          <cell r="CM260">
            <v>0</v>
          </cell>
          <cell r="CN260">
            <v>11</v>
          </cell>
          <cell r="CO260" t="str">
            <v>N</v>
          </cell>
          <cell r="CP260" t="str">
            <v>N</v>
          </cell>
          <cell r="CQ260" t="b">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t="b">
            <v>0</v>
          </cell>
          <cell r="DN260" t="b">
            <v>0</v>
          </cell>
          <cell r="DO260" t="b">
            <v>0</v>
          </cell>
          <cell r="DP260" t="b">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t="b">
            <v>0</v>
          </cell>
          <cell r="ES260">
            <v>0</v>
          </cell>
          <cell r="ET260">
            <v>0</v>
          </cell>
          <cell r="EU260">
            <v>0</v>
          </cell>
          <cell r="EV260">
            <v>34288</v>
          </cell>
          <cell r="EW260" t="b">
            <v>0</v>
          </cell>
        </row>
        <row r="261">
          <cell r="A261">
            <v>312</v>
          </cell>
          <cell r="B261" t="str">
            <v>2670922020142</v>
          </cell>
          <cell r="C261" t="str">
            <v>vechi</v>
          </cell>
          <cell r="D261" t="str">
            <v>BALAZS CARMEN</v>
          </cell>
          <cell r="E261" t="str">
            <v>BALAZS</v>
          </cell>
          <cell r="F261" t="str">
            <v>CARMEN-DANIELA</v>
          </cell>
          <cell r="G261" t="str">
            <v>consilier</v>
          </cell>
          <cell r="H261">
            <v>0</v>
          </cell>
          <cell r="I261">
            <v>1903638</v>
          </cell>
          <cell r="J261">
            <v>1903638</v>
          </cell>
          <cell r="K261">
            <v>0</v>
          </cell>
          <cell r="L261">
            <v>0</v>
          </cell>
          <cell r="M261">
            <v>0</v>
          </cell>
          <cell r="N261">
            <v>0</v>
          </cell>
          <cell r="O261">
            <v>0</v>
          </cell>
          <cell r="P261">
            <v>0</v>
          </cell>
          <cell r="Q261">
            <v>168</v>
          </cell>
          <cell r="R261">
            <v>0</v>
          </cell>
          <cell r="S261">
            <v>0</v>
          </cell>
          <cell r="T261">
            <v>0</v>
          </cell>
          <cell r="U261">
            <v>0</v>
          </cell>
          <cell r="V261">
            <v>0</v>
          </cell>
          <cell r="W261">
            <v>0</v>
          </cell>
          <cell r="X261">
            <v>0</v>
          </cell>
          <cell r="Y261">
            <v>0</v>
          </cell>
          <cell r="Z261">
            <v>10</v>
          </cell>
          <cell r="AA261">
            <v>0</v>
          </cell>
          <cell r="AB261">
            <v>190364</v>
          </cell>
          <cell r="AC261">
            <v>10</v>
          </cell>
          <cell r="AD261">
            <v>0</v>
          </cell>
          <cell r="AE261">
            <v>190364</v>
          </cell>
          <cell r="AF261">
            <v>0</v>
          </cell>
          <cell r="AG261">
            <v>0</v>
          </cell>
          <cell r="AH261">
            <v>0</v>
          </cell>
          <cell r="AI261">
            <v>0</v>
          </cell>
          <cell r="AJ261">
            <v>0</v>
          </cell>
          <cell r="AK261">
            <v>1941711</v>
          </cell>
          <cell r="AL261">
            <v>0</v>
          </cell>
          <cell r="AM261">
            <v>0</v>
          </cell>
          <cell r="AN261">
            <v>0</v>
          </cell>
          <cell r="AO261">
            <v>0</v>
          </cell>
          <cell r="AP261">
            <v>0</v>
          </cell>
          <cell r="AQ261">
            <v>0</v>
          </cell>
          <cell r="AR261">
            <v>0</v>
          </cell>
          <cell r="AS261">
            <v>0</v>
          </cell>
          <cell r="AT261">
            <v>114218</v>
          </cell>
          <cell r="AU261">
            <v>19036</v>
          </cell>
          <cell r="AV261">
            <v>1941711</v>
          </cell>
          <cell r="AW261">
            <v>135920</v>
          </cell>
          <cell r="AX261">
            <v>0</v>
          </cell>
          <cell r="AY261">
            <v>164850</v>
          </cell>
          <cell r="AZ261">
            <v>1507687</v>
          </cell>
          <cell r="BA261">
            <v>1099000</v>
          </cell>
          <cell r="BB261">
            <v>1</v>
          </cell>
          <cell r="BC261">
            <v>0</v>
          </cell>
          <cell r="BD261">
            <v>1099000</v>
          </cell>
          <cell r="BE261">
            <v>408687</v>
          </cell>
          <cell r="BF261">
            <v>73564</v>
          </cell>
          <cell r="BG261">
            <v>1598973</v>
          </cell>
          <cell r="BH261">
            <v>0</v>
          </cell>
          <cell r="BI261">
            <v>0</v>
          </cell>
          <cell r="BJ261">
            <v>450000</v>
          </cell>
          <cell r="BK261">
            <v>0</v>
          </cell>
          <cell r="BL261">
            <v>1148973</v>
          </cell>
          <cell r="BM261" t="b">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E261">
            <v>0</v>
          </cell>
          <cell r="CF261">
            <v>0</v>
          </cell>
          <cell r="CG261" t="str">
            <v>IANUARIE</v>
          </cell>
          <cell r="CH261" t="str">
            <v>I</v>
          </cell>
          <cell r="CI261">
            <v>0</v>
          </cell>
          <cell r="CJ261" t="b">
            <v>0</v>
          </cell>
          <cell r="CK261">
            <v>0</v>
          </cell>
          <cell r="CL261">
            <v>0</v>
          </cell>
          <cell r="CM261">
            <v>0</v>
          </cell>
          <cell r="CN261">
            <v>11</v>
          </cell>
          <cell r="CO261" t="str">
            <v>N</v>
          </cell>
          <cell r="CP261" t="str">
            <v>N</v>
          </cell>
          <cell r="CQ261" t="b">
            <v>0</v>
          </cell>
          <cell r="CR261">
            <v>85</v>
          </cell>
          <cell r="CS261">
            <v>0</v>
          </cell>
          <cell r="CT261">
            <v>168</v>
          </cell>
          <cell r="CU261">
            <v>0</v>
          </cell>
          <cell r="CV261">
            <v>168</v>
          </cell>
          <cell r="CW261">
            <v>0</v>
          </cell>
          <cell r="CX261">
            <v>0</v>
          </cell>
          <cell r="CY261">
            <v>1941711</v>
          </cell>
          <cell r="CZ261">
            <v>168</v>
          </cell>
          <cell r="DA261">
            <v>0</v>
          </cell>
          <cell r="DB261">
            <v>168</v>
          </cell>
          <cell r="DC261">
            <v>0</v>
          </cell>
          <cell r="DD261">
            <v>1941711</v>
          </cell>
          <cell r="DE261">
            <v>1941711</v>
          </cell>
          <cell r="DF261">
            <v>0</v>
          </cell>
          <cell r="DG261">
            <v>0</v>
          </cell>
          <cell r="DH261">
            <v>0</v>
          </cell>
          <cell r="DI261">
            <v>0</v>
          </cell>
          <cell r="DJ261">
            <v>0</v>
          </cell>
          <cell r="DK261">
            <v>0</v>
          </cell>
          <cell r="DL261">
            <v>0</v>
          </cell>
          <cell r="DM261" t="b">
            <v>0</v>
          </cell>
          <cell r="DN261" t="b">
            <v>0</v>
          </cell>
          <cell r="DO261" t="b">
            <v>0</v>
          </cell>
          <cell r="DP261" t="b">
            <v>1</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t="b">
            <v>0</v>
          </cell>
          <cell r="ES261">
            <v>0</v>
          </cell>
          <cell r="ET261">
            <v>0</v>
          </cell>
          <cell r="EU261">
            <v>0</v>
          </cell>
          <cell r="EV261">
            <v>34281</v>
          </cell>
          <cell r="EW261" t="b">
            <v>0</v>
          </cell>
        </row>
        <row r="262">
          <cell r="A262">
            <v>316</v>
          </cell>
          <cell r="B262" t="str">
            <v>1480606020022</v>
          </cell>
          <cell r="C262" t="str">
            <v>vechi</v>
          </cell>
          <cell r="D262" t="str">
            <v>DRAGAN TRAIAN</v>
          </cell>
          <cell r="E262" t="str">
            <v>DRAGAN</v>
          </cell>
          <cell r="F262" t="str">
            <v>TRAIAN</v>
          </cell>
          <cell r="G262" t="str">
            <v>inspector</v>
          </cell>
          <cell r="H262">
            <v>0</v>
          </cell>
          <cell r="I262">
            <v>2447933</v>
          </cell>
          <cell r="J262">
            <v>2447933</v>
          </cell>
          <cell r="K262">
            <v>1515387</v>
          </cell>
          <cell r="L262">
            <v>0</v>
          </cell>
          <cell r="M262">
            <v>0</v>
          </cell>
          <cell r="N262">
            <v>0</v>
          </cell>
          <cell r="O262">
            <v>0</v>
          </cell>
          <cell r="P262">
            <v>0</v>
          </cell>
          <cell r="Q262">
            <v>168</v>
          </cell>
          <cell r="R262">
            <v>104</v>
          </cell>
          <cell r="S262">
            <v>0</v>
          </cell>
          <cell r="T262">
            <v>0</v>
          </cell>
          <cell r="U262">
            <v>0</v>
          </cell>
          <cell r="V262">
            <v>0</v>
          </cell>
          <cell r="W262">
            <v>0</v>
          </cell>
          <cell r="X262">
            <v>0</v>
          </cell>
          <cell r="Y262">
            <v>0</v>
          </cell>
          <cell r="Z262">
            <v>25</v>
          </cell>
          <cell r="AA262">
            <v>378847</v>
          </cell>
          <cell r="AB262">
            <v>611983</v>
          </cell>
          <cell r="AC262">
            <v>10</v>
          </cell>
          <cell r="AD262">
            <v>151539</v>
          </cell>
          <cell r="AE262">
            <v>244793</v>
          </cell>
          <cell r="AF262">
            <v>0</v>
          </cell>
          <cell r="AG262">
            <v>0</v>
          </cell>
          <cell r="AH262">
            <v>0</v>
          </cell>
          <cell r="AI262">
            <v>0</v>
          </cell>
          <cell r="AJ262">
            <v>0</v>
          </cell>
          <cell r="AK262">
            <v>869453</v>
          </cell>
          <cell r="AL262">
            <v>0</v>
          </cell>
          <cell r="AM262">
            <v>0</v>
          </cell>
          <cell r="AN262">
            <v>0</v>
          </cell>
          <cell r="AO262">
            <v>0</v>
          </cell>
          <cell r="AP262">
            <v>0</v>
          </cell>
          <cell r="AQ262">
            <v>0</v>
          </cell>
          <cell r="AR262">
            <v>0</v>
          </cell>
          <cell r="AS262">
            <v>0</v>
          </cell>
          <cell r="AT262">
            <v>165235</v>
          </cell>
          <cell r="AU262">
            <v>24479</v>
          </cell>
          <cell r="AV262">
            <v>2915226</v>
          </cell>
          <cell r="AW262">
            <v>143204</v>
          </cell>
          <cell r="AX262">
            <v>0</v>
          </cell>
          <cell r="AY262">
            <v>164850</v>
          </cell>
          <cell r="AZ262">
            <v>2417458</v>
          </cell>
          <cell r="BA262">
            <v>1099000</v>
          </cell>
          <cell r="BB262">
            <v>1</v>
          </cell>
          <cell r="BC262">
            <v>0</v>
          </cell>
          <cell r="BD262">
            <v>1099000</v>
          </cell>
          <cell r="BE262">
            <v>1318458</v>
          </cell>
          <cell r="BF262">
            <v>240295</v>
          </cell>
          <cell r="BG262">
            <v>2342013</v>
          </cell>
          <cell r="BH262">
            <v>1200000</v>
          </cell>
          <cell r="BI262">
            <v>0</v>
          </cell>
          <cell r="BJ262">
            <v>0</v>
          </cell>
          <cell r="BK262">
            <v>0</v>
          </cell>
          <cell r="BL262">
            <v>1142013</v>
          </cell>
          <cell r="BM262" t="b">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E262">
            <v>0</v>
          </cell>
          <cell r="CF262">
            <v>0</v>
          </cell>
          <cell r="CG262" t="str">
            <v>IANUARIE</v>
          </cell>
          <cell r="CH262" t="str">
            <v>IA</v>
          </cell>
          <cell r="CI262">
            <v>0</v>
          </cell>
          <cell r="CJ262" t="b">
            <v>0</v>
          </cell>
          <cell r="CK262">
            <v>0</v>
          </cell>
          <cell r="CL262">
            <v>0</v>
          </cell>
          <cell r="CM262">
            <v>0</v>
          </cell>
          <cell r="CN262">
            <v>11</v>
          </cell>
          <cell r="CO262" t="str">
            <v>N</v>
          </cell>
          <cell r="CP262" t="str">
            <v>N</v>
          </cell>
          <cell r="CQ262" t="b">
            <v>0</v>
          </cell>
          <cell r="CR262">
            <v>85</v>
          </cell>
          <cell r="CS262">
            <v>0</v>
          </cell>
          <cell r="CT262">
            <v>64</v>
          </cell>
          <cell r="CU262">
            <v>64</v>
          </cell>
          <cell r="CV262">
            <v>0</v>
          </cell>
          <cell r="CW262">
            <v>24</v>
          </cell>
          <cell r="CX262">
            <v>869453</v>
          </cell>
          <cell r="CY262">
            <v>0</v>
          </cell>
          <cell r="CZ262">
            <v>64</v>
          </cell>
          <cell r="DA262">
            <v>64</v>
          </cell>
          <cell r="DB262">
            <v>0</v>
          </cell>
          <cell r="DC262">
            <v>869453</v>
          </cell>
          <cell r="DD262">
            <v>0</v>
          </cell>
          <cell r="DE262">
            <v>869453</v>
          </cell>
          <cell r="DF262">
            <v>0</v>
          </cell>
          <cell r="DG262">
            <v>0</v>
          </cell>
          <cell r="DH262">
            <v>0</v>
          </cell>
          <cell r="DI262">
            <v>0</v>
          </cell>
          <cell r="DJ262">
            <v>0</v>
          </cell>
          <cell r="DK262">
            <v>0</v>
          </cell>
          <cell r="DL262">
            <v>0</v>
          </cell>
          <cell r="DM262" t="b">
            <v>0</v>
          </cell>
          <cell r="DN262" t="b">
            <v>0</v>
          </cell>
          <cell r="DO262" t="b">
            <v>0</v>
          </cell>
          <cell r="DP262" t="b">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t="b">
            <v>0</v>
          </cell>
          <cell r="ES262">
            <v>0</v>
          </cell>
          <cell r="ET262">
            <v>0</v>
          </cell>
          <cell r="EU262">
            <v>0</v>
          </cell>
          <cell r="EV262">
            <v>34281</v>
          </cell>
          <cell r="EW262" t="b">
            <v>0</v>
          </cell>
        </row>
        <row r="263">
          <cell r="A263">
            <v>318</v>
          </cell>
          <cell r="B263" t="str">
            <v>2511101020057</v>
          </cell>
          <cell r="C263" t="str">
            <v>vechi</v>
          </cell>
          <cell r="D263" t="str">
            <v>SOIMA MARIA</v>
          </cell>
          <cell r="E263" t="str">
            <v>SOIMA</v>
          </cell>
          <cell r="F263" t="str">
            <v>MARIA</v>
          </cell>
          <cell r="G263" t="str">
            <v>inspector</v>
          </cell>
          <cell r="H263">
            <v>0</v>
          </cell>
          <cell r="I263">
            <v>2330800</v>
          </cell>
          <cell r="J263">
            <v>2330800</v>
          </cell>
          <cell r="K263">
            <v>1331886</v>
          </cell>
          <cell r="L263">
            <v>0</v>
          </cell>
          <cell r="M263">
            <v>0</v>
          </cell>
          <cell r="N263">
            <v>0</v>
          </cell>
          <cell r="O263">
            <v>0</v>
          </cell>
          <cell r="P263">
            <v>0</v>
          </cell>
          <cell r="Q263">
            <v>168</v>
          </cell>
          <cell r="R263">
            <v>96</v>
          </cell>
          <cell r="S263">
            <v>0</v>
          </cell>
          <cell r="T263">
            <v>0</v>
          </cell>
          <cell r="U263">
            <v>0</v>
          </cell>
          <cell r="V263">
            <v>0</v>
          </cell>
          <cell r="W263">
            <v>0</v>
          </cell>
          <cell r="X263">
            <v>0</v>
          </cell>
          <cell r="Y263">
            <v>0</v>
          </cell>
          <cell r="Z263">
            <v>25</v>
          </cell>
          <cell r="AA263">
            <v>332972</v>
          </cell>
          <cell r="AB263">
            <v>582700</v>
          </cell>
          <cell r="AC263">
            <v>10</v>
          </cell>
          <cell r="AD263">
            <v>133189</v>
          </cell>
          <cell r="AE263">
            <v>233080</v>
          </cell>
          <cell r="AF263">
            <v>15</v>
          </cell>
          <cell r="AG263">
            <v>199783</v>
          </cell>
          <cell r="AH263">
            <v>349620</v>
          </cell>
          <cell r="AI263">
            <v>72</v>
          </cell>
          <cell r="AJ263">
            <v>1248643</v>
          </cell>
          <cell r="AK263">
            <v>0</v>
          </cell>
          <cell r="AL263">
            <v>0</v>
          </cell>
          <cell r="AM263">
            <v>0</v>
          </cell>
          <cell r="AN263">
            <v>0</v>
          </cell>
          <cell r="AO263">
            <v>0</v>
          </cell>
          <cell r="AP263">
            <v>0</v>
          </cell>
          <cell r="AQ263">
            <v>0</v>
          </cell>
          <cell r="AR263">
            <v>0</v>
          </cell>
          <cell r="AS263">
            <v>0</v>
          </cell>
          <cell r="AT263">
            <v>174810</v>
          </cell>
          <cell r="AU263">
            <v>23308</v>
          </cell>
          <cell r="AV263">
            <v>3246473</v>
          </cell>
          <cell r="AW263">
            <v>227253</v>
          </cell>
          <cell r="AX263">
            <v>0</v>
          </cell>
          <cell r="AY263">
            <v>164850</v>
          </cell>
          <cell r="AZ263">
            <v>2656252</v>
          </cell>
          <cell r="BA263">
            <v>1099000</v>
          </cell>
          <cell r="BB263">
            <v>1</v>
          </cell>
          <cell r="BC263">
            <v>0</v>
          </cell>
          <cell r="BD263">
            <v>1099000</v>
          </cell>
          <cell r="BE263">
            <v>1557252</v>
          </cell>
          <cell r="BF263">
            <v>295218</v>
          </cell>
          <cell r="BG263">
            <v>2525884</v>
          </cell>
          <cell r="BH263">
            <v>1200000</v>
          </cell>
          <cell r="BI263">
            <v>0</v>
          </cell>
          <cell r="BJ263">
            <v>0</v>
          </cell>
          <cell r="BK263">
            <v>0</v>
          </cell>
          <cell r="BL263">
            <v>1302576</v>
          </cell>
          <cell r="BM263" t="b">
            <v>1</v>
          </cell>
          <cell r="BN263">
            <v>23308</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E263">
            <v>0</v>
          </cell>
          <cell r="CF263">
            <v>0</v>
          </cell>
          <cell r="CG263" t="str">
            <v>IANUARIE</v>
          </cell>
          <cell r="CH263" t="str">
            <v>I</v>
          </cell>
          <cell r="CI263">
            <v>0</v>
          </cell>
          <cell r="CJ263" t="b">
            <v>0</v>
          </cell>
          <cell r="CK263">
            <v>0</v>
          </cell>
          <cell r="CL263">
            <v>0</v>
          </cell>
          <cell r="CM263">
            <v>0</v>
          </cell>
          <cell r="CN263">
            <v>11</v>
          </cell>
          <cell r="CO263" t="str">
            <v>N</v>
          </cell>
          <cell r="CP263" t="str">
            <v>N</v>
          </cell>
          <cell r="CQ263" t="b">
            <v>0</v>
          </cell>
          <cell r="CR263">
            <v>0</v>
          </cell>
          <cell r="CS263">
            <v>0</v>
          </cell>
          <cell r="CT263">
            <v>0</v>
          </cell>
          <cell r="CU263">
            <v>0</v>
          </cell>
          <cell r="CV263">
            <v>0</v>
          </cell>
          <cell r="CW263">
            <v>0</v>
          </cell>
          <cell r="CX263">
            <v>0</v>
          </cell>
          <cell r="CY263">
            <v>0</v>
          </cell>
          <cell r="CZ263">
            <v>0</v>
          </cell>
          <cell r="DA263">
            <v>0</v>
          </cell>
          <cell r="DB263">
            <v>0</v>
          </cell>
          <cell r="DC263">
            <v>0</v>
          </cell>
          <cell r="DD263">
            <v>0</v>
          </cell>
          <cell r="DE263">
            <v>0</v>
          </cell>
          <cell r="DF263">
            <v>0</v>
          </cell>
          <cell r="DG263">
            <v>0</v>
          </cell>
          <cell r="DH263">
            <v>0</v>
          </cell>
          <cell r="DI263">
            <v>0</v>
          </cell>
          <cell r="DJ263">
            <v>0</v>
          </cell>
          <cell r="DK263">
            <v>0</v>
          </cell>
          <cell r="DL263">
            <v>0</v>
          </cell>
          <cell r="DM263" t="b">
            <v>0</v>
          </cell>
          <cell r="DN263" t="b">
            <v>0</v>
          </cell>
          <cell r="DO263" t="b">
            <v>0</v>
          </cell>
          <cell r="DP263" t="b">
            <v>0</v>
          </cell>
          <cell r="DQ263">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t="b">
            <v>0</v>
          </cell>
          <cell r="ES263">
            <v>0</v>
          </cell>
          <cell r="ET263">
            <v>0</v>
          </cell>
          <cell r="EU263">
            <v>0</v>
          </cell>
          <cell r="EV263">
            <v>34855</v>
          </cell>
          <cell r="EW263" t="b">
            <v>0</v>
          </cell>
        </row>
        <row r="264">
          <cell r="A264">
            <v>308</v>
          </cell>
          <cell r="B264" t="str">
            <v>1460428400336</v>
          </cell>
          <cell r="C264" t="str">
            <v>vechi</v>
          </cell>
          <cell r="D264" t="str">
            <v>PETRESCU DUMITRU</v>
          </cell>
          <cell r="E264" t="str">
            <v>PETRESCU</v>
          </cell>
          <cell r="F264" t="str">
            <v>DUMITRU</v>
          </cell>
          <cell r="G264" t="str">
            <v>consilier</v>
          </cell>
          <cell r="H264">
            <v>0</v>
          </cell>
          <cell r="I264">
            <v>3829067</v>
          </cell>
          <cell r="J264">
            <v>4403427</v>
          </cell>
          <cell r="K264">
            <v>2725931</v>
          </cell>
          <cell r="L264">
            <v>0</v>
          </cell>
          <cell r="M264">
            <v>0</v>
          </cell>
          <cell r="N264">
            <v>574360</v>
          </cell>
          <cell r="O264">
            <v>15</v>
          </cell>
          <cell r="P264">
            <v>355556</v>
          </cell>
          <cell r="Q264">
            <v>168</v>
          </cell>
          <cell r="R264">
            <v>104</v>
          </cell>
          <cell r="S264">
            <v>0</v>
          </cell>
          <cell r="T264">
            <v>0</v>
          </cell>
          <cell r="U264">
            <v>0</v>
          </cell>
          <cell r="V264">
            <v>0</v>
          </cell>
          <cell r="W264">
            <v>0</v>
          </cell>
          <cell r="X264">
            <v>0</v>
          </cell>
          <cell r="Y264">
            <v>0</v>
          </cell>
          <cell r="Z264">
            <v>25</v>
          </cell>
          <cell r="AA264">
            <v>681483</v>
          </cell>
          <cell r="AB264">
            <v>1100857</v>
          </cell>
          <cell r="AC264">
            <v>10</v>
          </cell>
          <cell r="AD264">
            <v>272593</v>
          </cell>
          <cell r="AE264">
            <v>440343</v>
          </cell>
          <cell r="AF264">
            <v>0</v>
          </cell>
          <cell r="AG264">
            <v>0</v>
          </cell>
          <cell r="AH264">
            <v>0</v>
          </cell>
          <cell r="AI264">
            <v>0</v>
          </cell>
          <cell r="AJ264">
            <v>0</v>
          </cell>
          <cell r="AK264">
            <v>1924927</v>
          </cell>
          <cell r="AL264">
            <v>0</v>
          </cell>
          <cell r="AM264">
            <v>0</v>
          </cell>
          <cell r="AN264">
            <v>0</v>
          </cell>
          <cell r="AO264">
            <v>0</v>
          </cell>
          <cell r="AP264">
            <v>0</v>
          </cell>
          <cell r="AQ264">
            <v>0</v>
          </cell>
          <cell r="AR264">
            <v>0</v>
          </cell>
          <cell r="AS264">
            <v>0</v>
          </cell>
          <cell r="AT264">
            <v>297231</v>
          </cell>
          <cell r="AU264">
            <v>44034</v>
          </cell>
          <cell r="AV264">
            <v>5604934</v>
          </cell>
          <cell r="AW264">
            <v>257600</v>
          </cell>
          <cell r="AX264">
            <v>0</v>
          </cell>
          <cell r="AY264">
            <v>164850</v>
          </cell>
          <cell r="AZ264">
            <v>4841219</v>
          </cell>
          <cell r="BA264">
            <v>1099000</v>
          </cell>
          <cell r="BB264">
            <v>1</v>
          </cell>
          <cell r="BC264">
            <v>0</v>
          </cell>
          <cell r="BD264">
            <v>1099000</v>
          </cell>
          <cell r="BE264">
            <v>3742219</v>
          </cell>
          <cell r="BF264">
            <v>830371</v>
          </cell>
          <cell r="BG264">
            <v>4175698</v>
          </cell>
          <cell r="BH264">
            <v>1800000</v>
          </cell>
          <cell r="BI264">
            <v>0</v>
          </cell>
          <cell r="BJ264">
            <v>0</v>
          </cell>
          <cell r="BK264">
            <v>0</v>
          </cell>
          <cell r="BL264">
            <v>2337407</v>
          </cell>
          <cell r="BM264" t="b">
            <v>1</v>
          </cell>
          <cell r="BN264">
            <v>38291</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E264">
            <v>0</v>
          </cell>
          <cell r="CF264">
            <v>0</v>
          </cell>
          <cell r="CG264" t="str">
            <v>IANUARIE</v>
          </cell>
          <cell r="CH264" t="str">
            <v>IA</v>
          </cell>
          <cell r="CI264">
            <v>0</v>
          </cell>
          <cell r="CJ264" t="b">
            <v>0</v>
          </cell>
          <cell r="CK264">
            <v>0</v>
          </cell>
          <cell r="CL264">
            <v>0</v>
          </cell>
          <cell r="CM264">
            <v>0</v>
          </cell>
          <cell r="CN264">
            <v>11</v>
          </cell>
          <cell r="CO264" t="str">
            <v>N</v>
          </cell>
          <cell r="CP264" t="str">
            <v>N</v>
          </cell>
          <cell r="CQ264" t="b">
            <v>0</v>
          </cell>
          <cell r="CR264">
            <v>85</v>
          </cell>
          <cell r="CS264">
            <v>0</v>
          </cell>
          <cell r="CT264">
            <v>64</v>
          </cell>
          <cell r="CU264">
            <v>64</v>
          </cell>
          <cell r="CV264">
            <v>0</v>
          </cell>
          <cell r="CW264">
            <v>0</v>
          </cell>
          <cell r="CX264">
            <v>1924927</v>
          </cell>
          <cell r="CY264">
            <v>0</v>
          </cell>
          <cell r="CZ264">
            <v>64</v>
          </cell>
          <cell r="DA264">
            <v>64</v>
          </cell>
          <cell r="DB264">
            <v>0</v>
          </cell>
          <cell r="DC264">
            <v>1924927</v>
          </cell>
          <cell r="DD264">
            <v>0</v>
          </cell>
          <cell r="DE264">
            <v>1924927</v>
          </cell>
          <cell r="DF264">
            <v>0</v>
          </cell>
          <cell r="DG264">
            <v>0</v>
          </cell>
          <cell r="DH264">
            <v>0</v>
          </cell>
          <cell r="DI264">
            <v>0</v>
          </cell>
          <cell r="DJ264">
            <v>0</v>
          </cell>
          <cell r="DK264">
            <v>0</v>
          </cell>
          <cell r="DL264">
            <v>0</v>
          </cell>
          <cell r="DM264" t="b">
            <v>0</v>
          </cell>
          <cell r="DN264" t="b">
            <v>0</v>
          </cell>
          <cell r="DO264" t="b">
            <v>0</v>
          </cell>
          <cell r="DP264" t="b">
            <v>0</v>
          </cell>
          <cell r="DQ264">
            <v>0</v>
          </cell>
          <cell r="DR264">
            <v>0</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t="b">
            <v>0</v>
          </cell>
          <cell r="ES264">
            <v>0</v>
          </cell>
          <cell r="ET264">
            <v>0</v>
          </cell>
          <cell r="EU264">
            <v>0</v>
          </cell>
          <cell r="EV264">
            <v>35040</v>
          </cell>
          <cell r="EW264" t="b">
            <v>0</v>
          </cell>
        </row>
        <row r="265">
          <cell r="A265">
            <v>106</v>
          </cell>
          <cell r="B265" t="str">
            <v>2720528020019</v>
          </cell>
          <cell r="C265" t="str">
            <v>vechi</v>
          </cell>
          <cell r="D265" t="str">
            <v>AVRAMUTI AURELIA-SIMONA</v>
          </cell>
          <cell r="E265" t="str">
            <v>AVRAMUTI</v>
          </cell>
          <cell r="F265" t="str">
            <v>AURELIA-SIMONA</v>
          </cell>
          <cell r="G265" t="str">
            <v>consilier jurid</v>
          </cell>
          <cell r="H265">
            <v>0</v>
          </cell>
          <cell r="I265">
            <v>3841667</v>
          </cell>
          <cell r="J265">
            <v>3841667</v>
          </cell>
          <cell r="K265">
            <v>3841667</v>
          </cell>
          <cell r="L265">
            <v>0</v>
          </cell>
          <cell r="M265">
            <v>0</v>
          </cell>
          <cell r="N265">
            <v>0</v>
          </cell>
          <cell r="O265">
            <v>0</v>
          </cell>
          <cell r="P265">
            <v>0</v>
          </cell>
          <cell r="Q265">
            <v>168</v>
          </cell>
          <cell r="R265">
            <v>168</v>
          </cell>
          <cell r="S265">
            <v>0</v>
          </cell>
          <cell r="T265">
            <v>0</v>
          </cell>
          <cell r="U265">
            <v>0</v>
          </cell>
          <cell r="V265">
            <v>0</v>
          </cell>
          <cell r="W265">
            <v>0</v>
          </cell>
          <cell r="X265">
            <v>0</v>
          </cell>
          <cell r="Y265">
            <v>0</v>
          </cell>
          <cell r="Z265">
            <v>10</v>
          </cell>
          <cell r="AA265">
            <v>384167</v>
          </cell>
          <cell r="AB265">
            <v>384167</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211292</v>
          </cell>
          <cell r="AU265">
            <v>38417</v>
          </cell>
          <cell r="AV265">
            <v>4225834</v>
          </cell>
          <cell r="AW265">
            <v>295808</v>
          </cell>
          <cell r="AX265">
            <v>0</v>
          </cell>
          <cell r="AY265">
            <v>164850</v>
          </cell>
          <cell r="AZ265">
            <v>3515467</v>
          </cell>
          <cell r="BA265">
            <v>1099000</v>
          </cell>
          <cell r="BB265">
            <v>1</v>
          </cell>
          <cell r="BC265">
            <v>0</v>
          </cell>
          <cell r="BD265">
            <v>1099000</v>
          </cell>
          <cell r="BE265">
            <v>2416467</v>
          </cell>
          <cell r="BF265">
            <v>492837</v>
          </cell>
          <cell r="BG265">
            <v>3187480</v>
          </cell>
          <cell r="BH265">
            <v>1400000</v>
          </cell>
          <cell r="BI265">
            <v>0</v>
          </cell>
          <cell r="BJ265">
            <v>0</v>
          </cell>
          <cell r="BK265">
            <v>0</v>
          </cell>
          <cell r="BL265">
            <v>1749063</v>
          </cell>
          <cell r="BM265" t="b">
            <v>1</v>
          </cell>
          <cell r="BN265">
            <v>38417</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E265">
            <v>0</v>
          </cell>
          <cell r="CF265">
            <v>0</v>
          </cell>
          <cell r="CG265" t="str">
            <v>IANUARIE</v>
          </cell>
          <cell r="CH265" t="str">
            <v>I</v>
          </cell>
          <cell r="CI265">
            <v>0</v>
          </cell>
          <cell r="CJ265" t="b">
            <v>0</v>
          </cell>
          <cell r="CK265">
            <v>0</v>
          </cell>
          <cell r="CL265">
            <v>0</v>
          </cell>
          <cell r="CM265">
            <v>0</v>
          </cell>
          <cell r="CN265">
            <v>11</v>
          </cell>
          <cell r="CO265" t="str">
            <v>N</v>
          </cell>
          <cell r="CP265" t="str">
            <v>N</v>
          </cell>
          <cell r="CQ265" t="b">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t="b">
            <v>0</v>
          </cell>
          <cell r="DN265" t="b">
            <v>0</v>
          </cell>
          <cell r="DO265" t="b">
            <v>0</v>
          </cell>
          <cell r="DP265" t="b">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t="b">
            <v>0</v>
          </cell>
          <cell r="ES265">
            <v>0</v>
          </cell>
          <cell r="ET265">
            <v>0</v>
          </cell>
          <cell r="EU265">
            <v>0</v>
          </cell>
          <cell r="EW265" t="b">
            <v>0</v>
          </cell>
        </row>
        <row r="266">
          <cell r="A266">
            <v>320</v>
          </cell>
          <cell r="B266" t="str">
            <v>2681030020050</v>
          </cell>
          <cell r="C266" t="str">
            <v>vechi</v>
          </cell>
          <cell r="D266" t="str">
            <v>MANG DANIELA</v>
          </cell>
          <cell r="E266" t="str">
            <v>MANG</v>
          </cell>
          <cell r="F266" t="str">
            <v>DANIELA</v>
          </cell>
          <cell r="G266" t="str">
            <v>referent</v>
          </cell>
          <cell r="H266">
            <v>0</v>
          </cell>
          <cell r="I266">
            <v>2330800</v>
          </cell>
          <cell r="J266">
            <v>2330800</v>
          </cell>
          <cell r="K266">
            <v>2330800</v>
          </cell>
          <cell r="L266">
            <v>0</v>
          </cell>
          <cell r="M266">
            <v>0</v>
          </cell>
          <cell r="N266">
            <v>0</v>
          </cell>
          <cell r="O266">
            <v>0</v>
          </cell>
          <cell r="P266">
            <v>0</v>
          </cell>
          <cell r="Q266">
            <v>168</v>
          </cell>
          <cell r="R266">
            <v>168</v>
          </cell>
          <cell r="S266">
            <v>0</v>
          </cell>
          <cell r="T266">
            <v>0</v>
          </cell>
          <cell r="U266">
            <v>0</v>
          </cell>
          <cell r="V266">
            <v>0</v>
          </cell>
          <cell r="W266">
            <v>0</v>
          </cell>
          <cell r="X266">
            <v>0</v>
          </cell>
          <cell r="Y266">
            <v>0</v>
          </cell>
          <cell r="Z266">
            <v>15</v>
          </cell>
          <cell r="AA266">
            <v>349620</v>
          </cell>
          <cell r="AB266">
            <v>349620</v>
          </cell>
          <cell r="AC266">
            <v>10</v>
          </cell>
          <cell r="AD266">
            <v>233080</v>
          </cell>
          <cell r="AE266">
            <v>233080</v>
          </cell>
          <cell r="AF266">
            <v>15</v>
          </cell>
          <cell r="AG266">
            <v>349620</v>
          </cell>
          <cell r="AH266">
            <v>349620</v>
          </cell>
          <cell r="AI266">
            <v>0</v>
          </cell>
          <cell r="AJ266">
            <v>0</v>
          </cell>
          <cell r="AK266">
            <v>0</v>
          </cell>
          <cell r="AL266">
            <v>0</v>
          </cell>
          <cell r="AM266">
            <v>0</v>
          </cell>
          <cell r="AN266">
            <v>0</v>
          </cell>
          <cell r="AO266">
            <v>0</v>
          </cell>
          <cell r="AP266">
            <v>0</v>
          </cell>
          <cell r="AQ266">
            <v>0</v>
          </cell>
          <cell r="AR266">
            <v>0</v>
          </cell>
          <cell r="AS266">
            <v>0</v>
          </cell>
          <cell r="AT266">
            <v>163156</v>
          </cell>
          <cell r="AU266">
            <v>23308</v>
          </cell>
          <cell r="AV266">
            <v>3263120</v>
          </cell>
          <cell r="AW266">
            <v>228418</v>
          </cell>
          <cell r="AX266">
            <v>0</v>
          </cell>
          <cell r="AY266">
            <v>164850</v>
          </cell>
          <cell r="AZ266">
            <v>2683388</v>
          </cell>
          <cell r="BA266">
            <v>1099000</v>
          </cell>
          <cell r="BB266">
            <v>1</v>
          </cell>
          <cell r="BC266">
            <v>0</v>
          </cell>
          <cell r="BD266">
            <v>1099000</v>
          </cell>
          <cell r="BE266">
            <v>1584388</v>
          </cell>
          <cell r="BF266">
            <v>301459</v>
          </cell>
          <cell r="BG266">
            <v>2546779</v>
          </cell>
          <cell r="BH266">
            <v>1100000</v>
          </cell>
          <cell r="BI266">
            <v>0</v>
          </cell>
          <cell r="BJ266">
            <v>0</v>
          </cell>
          <cell r="BK266">
            <v>0</v>
          </cell>
          <cell r="BL266">
            <v>1423471</v>
          </cell>
          <cell r="BM266" t="b">
            <v>1</v>
          </cell>
          <cell r="BN266">
            <v>23308</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E266">
            <v>0</v>
          </cell>
          <cell r="CF266">
            <v>0</v>
          </cell>
          <cell r="CG266" t="str">
            <v>IANUARIE</v>
          </cell>
          <cell r="CH266" t="str">
            <v>I</v>
          </cell>
          <cell r="CI266">
            <v>0</v>
          </cell>
          <cell r="CJ266" t="b">
            <v>0</v>
          </cell>
          <cell r="CK266">
            <v>0</v>
          </cell>
          <cell r="CL266">
            <v>0</v>
          </cell>
          <cell r="CM266">
            <v>0</v>
          </cell>
          <cell r="CN266">
            <v>11</v>
          </cell>
          <cell r="CO266" t="str">
            <v>N</v>
          </cell>
          <cell r="CP266" t="str">
            <v>N</v>
          </cell>
          <cell r="CQ266" t="b">
            <v>0</v>
          </cell>
          <cell r="CR266">
            <v>0</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t="b">
            <v>0</v>
          </cell>
          <cell r="DN266" t="b">
            <v>0</v>
          </cell>
          <cell r="DO266" t="b">
            <v>0</v>
          </cell>
          <cell r="DP266" t="b">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t="b">
            <v>0</v>
          </cell>
          <cell r="ES266">
            <v>0</v>
          </cell>
          <cell r="ET266">
            <v>0</v>
          </cell>
          <cell r="EU266">
            <v>0</v>
          </cell>
          <cell r="EV266">
            <v>32968</v>
          </cell>
          <cell r="EW266" t="b">
            <v>0</v>
          </cell>
        </row>
        <row r="267">
          <cell r="A267">
            <v>322</v>
          </cell>
          <cell r="B267" t="str">
            <v>2641106020019</v>
          </cell>
          <cell r="C267" t="str">
            <v>vechi</v>
          </cell>
          <cell r="D267" t="str">
            <v>GRAUR VIORICA</v>
          </cell>
          <cell r="E267" t="str">
            <v>GRAUR</v>
          </cell>
          <cell r="F267" t="str">
            <v>VIORICA</v>
          </cell>
          <cell r="G267" t="str">
            <v>sef serviciu</v>
          </cell>
          <cell r="H267">
            <v>0</v>
          </cell>
          <cell r="I267">
            <v>2773000</v>
          </cell>
          <cell r="J267">
            <v>3535575</v>
          </cell>
          <cell r="K267">
            <v>3535575</v>
          </cell>
          <cell r="L267">
            <v>762575</v>
          </cell>
          <cell r="M267">
            <v>762575</v>
          </cell>
          <cell r="N267">
            <v>0</v>
          </cell>
          <cell r="O267">
            <v>0</v>
          </cell>
          <cell r="P267">
            <v>0</v>
          </cell>
          <cell r="Q267">
            <v>168</v>
          </cell>
          <cell r="R267">
            <v>168</v>
          </cell>
          <cell r="S267">
            <v>0</v>
          </cell>
          <cell r="T267">
            <v>0</v>
          </cell>
          <cell r="U267">
            <v>0</v>
          </cell>
          <cell r="V267">
            <v>0</v>
          </cell>
          <cell r="W267">
            <v>0</v>
          </cell>
          <cell r="X267">
            <v>0</v>
          </cell>
          <cell r="Y267">
            <v>0</v>
          </cell>
          <cell r="Z267">
            <v>20</v>
          </cell>
          <cell r="AA267">
            <v>707115</v>
          </cell>
          <cell r="AB267">
            <v>707115</v>
          </cell>
          <cell r="AC267">
            <v>0</v>
          </cell>
          <cell r="AD267">
            <v>0</v>
          </cell>
          <cell r="AE267">
            <v>0</v>
          </cell>
          <cell r="AF267">
            <v>15</v>
          </cell>
          <cell r="AG267">
            <v>530336</v>
          </cell>
          <cell r="AH267">
            <v>530336</v>
          </cell>
          <cell r="AI267">
            <v>0</v>
          </cell>
          <cell r="AJ267">
            <v>0</v>
          </cell>
          <cell r="AK267">
            <v>0</v>
          </cell>
          <cell r="AL267">
            <v>0</v>
          </cell>
          <cell r="AM267">
            <v>0</v>
          </cell>
          <cell r="AN267">
            <v>0</v>
          </cell>
          <cell r="AO267">
            <v>0</v>
          </cell>
          <cell r="AP267">
            <v>0</v>
          </cell>
          <cell r="AQ267">
            <v>0</v>
          </cell>
          <cell r="AR267">
            <v>0</v>
          </cell>
          <cell r="AS267">
            <v>5892625</v>
          </cell>
          <cell r="AT267">
            <v>238651</v>
          </cell>
          <cell r="AU267">
            <v>35356</v>
          </cell>
          <cell r="AV267">
            <v>10665651</v>
          </cell>
          <cell r="AW267">
            <v>746596</v>
          </cell>
          <cell r="AX267">
            <v>0</v>
          </cell>
          <cell r="AY267">
            <v>164850</v>
          </cell>
          <cell r="AZ267">
            <v>9480198</v>
          </cell>
          <cell r="BA267">
            <v>1099000</v>
          </cell>
          <cell r="BB267">
            <v>1.35</v>
          </cell>
          <cell r="BC267">
            <v>384650</v>
          </cell>
          <cell r="BD267">
            <v>1483650</v>
          </cell>
          <cell r="BE267">
            <v>7996548</v>
          </cell>
          <cell r="BF267">
            <v>2273889</v>
          </cell>
          <cell r="BG267">
            <v>7371159</v>
          </cell>
          <cell r="BH267">
            <v>1600000</v>
          </cell>
          <cell r="BI267">
            <v>0</v>
          </cell>
          <cell r="BJ267">
            <v>0</v>
          </cell>
          <cell r="BK267">
            <v>0</v>
          </cell>
          <cell r="BL267">
            <v>5743429</v>
          </cell>
          <cell r="BM267" t="b">
            <v>1</v>
          </cell>
          <cell r="BN267">
            <v>27730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E267">
            <v>0</v>
          </cell>
          <cell r="CF267">
            <v>0</v>
          </cell>
          <cell r="CG267" t="str">
            <v>IANUARIE</v>
          </cell>
          <cell r="CH267" t="str">
            <v>IA</v>
          </cell>
          <cell r="CI267">
            <v>0</v>
          </cell>
          <cell r="CJ267" t="b">
            <v>0</v>
          </cell>
          <cell r="CK267">
            <v>0</v>
          </cell>
          <cell r="CL267">
            <v>0</v>
          </cell>
          <cell r="CM267">
            <v>0</v>
          </cell>
          <cell r="CN267">
            <v>11</v>
          </cell>
          <cell r="CO267" t="str">
            <v>N</v>
          </cell>
          <cell r="CP267" t="str">
            <v>N</v>
          </cell>
          <cell r="CQ267" t="b">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t="b">
            <v>0</v>
          </cell>
          <cell r="DN267" t="b">
            <v>0</v>
          </cell>
          <cell r="DO267" t="b">
            <v>0</v>
          </cell>
          <cell r="DP267" t="b">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t="b">
            <v>0</v>
          </cell>
          <cell r="ES267">
            <v>0</v>
          </cell>
          <cell r="ET267">
            <v>0</v>
          </cell>
          <cell r="EU267">
            <v>0</v>
          </cell>
          <cell r="EV267">
            <v>35354</v>
          </cell>
          <cell r="EW267" t="b">
            <v>0</v>
          </cell>
        </row>
        <row r="268">
          <cell r="A268">
            <v>319</v>
          </cell>
          <cell r="B268" t="str">
            <v>2590203020034</v>
          </cell>
          <cell r="C268" t="str">
            <v>vechi</v>
          </cell>
          <cell r="D268" t="str">
            <v>FARAGO ELENA-DANA</v>
          </cell>
          <cell r="E268" t="str">
            <v>FARAGO</v>
          </cell>
          <cell r="F268" t="str">
            <v>ELENA-DANA</v>
          </cell>
          <cell r="G268" t="str">
            <v>referent</v>
          </cell>
          <cell r="H268">
            <v>0</v>
          </cell>
          <cell r="I268">
            <v>2497467</v>
          </cell>
          <cell r="J268">
            <v>2497467</v>
          </cell>
          <cell r="K268">
            <v>2497467</v>
          </cell>
          <cell r="L268">
            <v>0</v>
          </cell>
          <cell r="M268">
            <v>0</v>
          </cell>
          <cell r="N268">
            <v>0</v>
          </cell>
          <cell r="O268">
            <v>0</v>
          </cell>
          <cell r="P268">
            <v>0</v>
          </cell>
          <cell r="Q268">
            <v>168</v>
          </cell>
          <cell r="R268">
            <v>168</v>
          </cell>
          <cell r="S268">
            <v>0</v>
          </cell>
          <cell r="T268">
            <v>0</v>
          </cell>
          <cell r="U268">
            <v>0</v>
          </cell>
          <cell r="V268">
            <v>0</v>
          </cell>
          <cell r="W268">
            <v>0</v>
          </cell>
          <cell r="X268">
            <v>0</v>
          </cell>
          <cell r="Y268">
            <v>0</v>
          </cell>
          <cell r="Z268">
            <v>25</v>
          </cell>
          <cell r="AA268">
            <v>624367</v>
          </cell>
          <cell r="AB268">
            <v>624367</v>
          </cell>
          <cell r="AC268">
            <v>10</v>
          </cell>
          <cell r="AD268">
            <v>249747</v>
          </cell>
          <cell r="AE268">
            <v>249747</v>
          </cell>
          <cell r="AF268">
            <v>15</v>
          </cell>
          <cell r="AG268">
            <v>374620</v>
          </cell>
          <cell r="AH268">
            <v>374620</v>
          </cell>
          <cell r="AI268">
            <v>0</v>
          </cell>
          <cell r="AJ268">
            <v>0</v>
          </cell>
          <cell r="AK268">
            <v>0</v>
          </cell>
          <cell r="AL268">
            <v>0</v>
          </cell>
          <cell r="AM268">
            <v>0</v>
          </cell>
          <cell r="AN268">
            <v>0</v>
          </cell>
          <cell r="AO268">
            <v>0</v>
          </cell>
          <cell r="AP268">
            <v>0</v>
          </cell>
          <cell r="AQ268">
            <v>0</v>
          </cell>
          <cell r="AR268">
            <v>0</v>
          </cell>
          <cell r="AS268">
            <v>0</v>
          </cell>
          <cell r="AT268">
            <v>187310</v>
          </cell>
          <cell r="AU268">
            <v>24975</v>
          </cell>
          <cell r="AV268">
            <v>3746201</v>
          </cell>
          <cell r="AW268">
            <v>262234</v>
          </cell>
          <cell r="AX268">
            <v>0</v>
          </cell>
          <cell r="AY268">
            <v>164850</v>
          </cell>
          <cell r="AZ268">
            <v>3106832</v>
          </cell>
          <cell r="BA268">
            <v>1099000</v>
          </cell>
          <cell r="BB268">
            <v>1.7</v>
          </cell>
          <cell r="BC268">
            <v>769300</v>
          </cell>
          <cell r="BD268">
            <v>1868300</v>
          </cell>
          <cell r="BE268">
            <v>1238532</v>
          </cell>
          <cell r="BF268">
            <v>222936</v>
          </cell>
          <cell r="BG268">
            <v>3048746</v>
          </cell>
          <cell r="BH268">
            <v>0</v>
          </cell>
          <cell r="BI268">
            <v>0</v>
          </cell>
          <cell r="BJ268">
            <v>3023771</v>
          </cell>
          <cell r="BK268">
            <v>0</v>
          </cell>
          <cell r="BL268">
            <v>0</v>
          </cell>
          <cell r="BM268" t="b">
            <v>1</v>
          </cell>
          <cell r="BN268">
            <v>24975</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t="str">
            <v>d</v>
          </cell>
          <cell r="CE268">
            <v>0</v>
          </cell>
          <cell r="CF268">
            <v>0</v>
          </cell>
          <cell r="CG268" t="str">
            <v>IANUARIE</v>
          </cell>
          <cell r="CH268" t="str">
            <v>IA</v>
          </cell>
          <cell r="CI268">
            <v>0</v>
          </cell>
          <cell r="CJ268" t="b">
            <v>0</v>
          </cell>
          <cell r="CK268">
            <v>0</v>
          </cell>
          <cell r="CL268">
            <v>0</v>
          </cell>
          <cell r="CM268">
            <v>0</v>
          </cell>
          <cell r="CN268">
            <v>11</v>
          </cell>
          <cell r="CO268" t="str">
            <v>N</v>
          </cell>
          <cell r="CP268" t="str">
            <v>N</v>
          </cell>
          <cell r="CQ268" t="b">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t="b">
            <v>0</v>
          </cell>
          <cell r="DN268" t="b">
            <v>0</v>
          </cell>
          <cell r="DO268" t="b">
            <v>0</v>
          </cell>
          <cell r="DP268" t="b">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t="b">
            <v>0</v>
          </cell>
          <cell r="ES268">
            <v>0</v>
          </cell>
          <cell r="ET268">
            <v>0</v>
          </cell>
          <cell r="EU268">
            <v>0</v>
          </cell>
          <cell r="EV268">
            <v>28887</v>
          </cell>
          <cell r="EW268" t="b">
            <v>0</v>
          </cell>
        </row>
        <row r="269">
          <cell r="A269">
            <v>323</v>
          </cell>
          <cell r="B269" t="str">
            <v>2540821020022</v>
          </cell>
          <cell r="C269" t="str">
            <v>vechi</v>
          </cell>
          <cell r="D269" t="str">
            <v>BRANUTIU DOINA</v>
          </cell>
          <cell r="E269" t="str">
            <v>BRANUTIU</v>
          </cell>
          <cell r="F269" t="str">
            <v>DOINA</v>
          </cell>
          <cell r="G269" t="str">
            <v>consilier</v>
          </cell>
          <cell r="H269">
            <v>0</v>
          </cell>
          <cell r="I269">
            <v>2915200</v>
          </cell>
          <cell r="J269">
            <v>2915200</v>
          </cell>
          <cell r="K269">
            <v>2915200</v>
          </cell>
          <cell r="L269">
            <v>0</v>
          </cell>
          <cell r="M269">
            <v>0</v>
          </cell>
          <cell r="N269">
            <v>0</v>
          </cell>
          <cell r="O269">
            <v>0</v>
          </cell>
          <cell r="P269">
            <v>0</v>
          </cell>
          <cell r="Q269">
            <v>168</v>
          </cell>
          <cell r="R269">
            <v>168</v>
          </cell>
          <cell r="S269">
            <v>0</v>
          </cell>
          <cell r="T269">
            <v>0</v>
          </cell>
          <cell r="U269">
            <v>2</v>
          </cell>
          <cell r="V269">
            <v>69410</v>
          </cell>
          <cell r="W269">
            <v>69410</v>
          </cell>
          <cell r="X269">
            <v>0</v>
          </cell>
          <cell r="Y269">
            <v>0</v>
          </cell>
          <cell r="Z269">
            <v>25</v>
          </cell>
          <cell r="AA269">
            <v>728800</v>
          </cell>
          <cell r="AB269">
            <v>728800</v>
          </cell>
          <cell r="AC269">
            <v>0</v>
          </cell>
          <cell r="AD269">
            <v>0</v>
          </cell>
          <cell r="AE269">
            <v>0</v>
          </cell>
          <cell r="AF269">
            <v>15</v>
          </cell>
          <cell r="AG269">
            <v>437280</v>
          </cell>
          <cell r="AH269">
            <v>437280</v>
          </cell>
          <cell r="AI269">
            <v>0</v>
          </cell>
          <cell r="AJ269">
            <v>0</v>
          </cell>
          <cell r="AK269">
            <v>0</v>
          </cell>
          <cell r="AL269">
            <v>0</v>
          </cell>
          <cell r="AM269">
            <v>0</v>
          </cell>
          <cell r="AN269">
            <v>0</v>
          </cell>
          <cell r="AO269">
            <v>0</v>
          </cell>
          <cell r="AP269">
            <v>899613</v>
          </cell>
          <cell r="AQ269">
            <v>0</v>
          </cell>
          <cell r="AR269">
            <v>0</v>
          </cell>
          <cell r="AS269">
            <v>1619556</v>
          </cell>
          <cell r="AT269">
            <v>204064</v>
          </cell>
          <cell r="AU269">
            <v>29152</v>
          </cell>
          <cell r="AV269">
            <v>6669859</v>
          </cell>
          <cell r="AW269">
            <v>466890</v>
          </cell>
          <cell r="AX269">
            <v>0</v>
          </cell>
          <cell r="AY269">
            <v>164850</v>
          </cell>
          <cell r="AZ269">
            <v>5804903</v>
          </cell>
          <cell r="BA269">
            <v>1099000</v>
          </cell>
          <cell r="BB269">
            <v>1.35</v>
          </cell>
          <cell r="BC269">
            <v>384650</v>
          </cell>
          <cell r="BD269">
            <v>1483650</v>
          </cell>
          <cell r="BE269">
            <v>4321253</v>
          </cell>
          <cell r="BF269">
            <v>992501</v>
          </cell>
          <cell r="BG269">
            <v>4977252</v>
          </cell>
          <cell r="BH269">
            <v>1400000</v>
          </cell>
          <cell r="BI269">
            <v>0</v>
          </cell>
          <cell r="BJ269">
            <v>0</v>
          </cell>
          <cell r="BK269">
            <v>0</v>
          </cell>
          <cell r="BL269">
            <v>3548100</v>
          </cell>
          <cell r="BM269" t="b">
            <v>1</v>
          </cell>
          <cell r="BN269">
            <v>29152</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E269">
            <v>0</v>
          </cell>
          <cell r="CF269">
            <v>0</v>
          </cell>
          <cell r="CG269" t="str">
            <v>IANUARIE</v>
          </cell>
          <cell r="CH269" t="str">
            <v>I</v>
          </cell>
          <cell r="CI269">
            <v>0</v>
          </cell>
          <cell r="CJ269" t="b">
            <v>0</v>
          </cell>
          <cell r="CK269">
            <v>0</v>
          </cell>
          <cell r="CL269">
            <v>0</v>
          </cell>
          <cell r="CM269">
            <v>0</v>
          </cell>
          <cell r="CN269">
            <v>11</v>
          </cell>
          <cell r="CO269" t="str">
            <v>N</v>
          </cell>
          <cell r="CP269" t="str">
            <v>N</v>
          </cell>
          <cell r="CQ269" t="b">
            <v>0</v>
          </cell>
          <cell r="CR269">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cell r="DM269" t="b">
            <v>0</v>
          </cell>
          <cell r="DN269" t="b">
            <v>0</v>
          </cell>
          <cell r="DO269" t="b">
            <v>0</v>
          </cell>
          <cell r="DP269" t="b">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t="b">
            <v>0</v>
          </cell>
          <cell r="ES269">
            <v>0</v>
          </cell>
          <cell r="ET269">
            <v>0</v>
          </cell>
          <cell r="EU269">
            <v>0</v>
          </cell>
          <cell r="EW269" t="b">
            <v>0</v>
          </cell>
        </row>
        <row r="270">
          <cell r="A270">
            <v>324</v>
          </cell>
          <cell r="B270" t="str">
            <v>1580715020068</v>
          </cell>
          <cell r="C270" t="str">
            <v>vechi</v>
          </cell>
          <cell r="D270" t="str">
            <v>PECICAN MIRCEA</v>
          </cell>
          <cell r="E270" t="str">
            <v>PECICAN</v>
          </cell>
          <cell r="F270" t="str">
            <v>MIRCEA</v>
          </cell>
          <cell r="G270" t="str">
            <v>consilier</v>
          </cell>
          <cell r="H270">
            <v>0</v>
          </cell>
          <cell r="I270">
            <v>3384900</v>
          </cell>
          <cell r="J270">
            <v>3384900</v>
          </cell>
          <cell r="K270">
            <v>3384900</v>
          </cell>
          <cell r="L270">
            <v>0</v>
          </cell>
          <cell r="M270">
            <v>0</v>
          </cell>
          <cell r="N270">
            <v>0</v>
          </cell>
          <cell r="O270">
            <v>0</v>
          </cell>
          <cell r="P270">
            <v>0</v>
          </cell>
          <cell r="Q270">
            <v>168</v>
          </cell>
          <cell r="R270">
            <v>168</v>
          </cell>
          <cell r="S270">
            <v>0</v>
          </cell>
          <cell r="T270">
            <v>0</v>
          </cell>
          <cell r="U270">
            <v>2</v>
          </cell>
          <cell r="V270">
            <v>80593</v>
          </cell>
          <cell r="W270">
            <v>80593</v>
          </cell>
          <cell r="X270">
            <v>0</v>
          </cell>
          <cell r="Y270">
            <v>0</v>
          </cell>
          <cell r="Z270">
            <v>20</v>
          </cell>
          <cell r="AA270">
            <v>676980</v>
          </cell>
          <cell r="AB270">
            <v>676980</v>
          </cell>
          <cell r="AC270">
            <v>10</v>
          </cell>
          <cell r="AD270">
            <v>338490</v>
          </cell>
          <cell r="AE270">
            <v>338490</v>
          </cell>
          <cell r="AF270">
            <v>15</v>
          </cell>
          <cell r="AG270">
            <v>507735</v>
          </cell>
          <cell r="AH270">
            <v>507735</v>
          </cell>
          <cell r="AI270">
            <v>0</v>
          </cell>
          <cell r="AJ270">
            <v>0</v>
          </cell>
          <cell r="AK270">
            <v>0</v>
          </cell>
          <cell r="AL270">
            <v>0</v>
          </cell>
          <cell r="AM270">
            <v>0</v>
          </cell>
          <cell r="AN270">
            <v>0</v>
          </cell>
          <cell r="AO270">
            <v>0</v>
          </cell>
          <cell r="AP270">
            <v>0</v>
          </cell>
          <cell r="AQ270">
            <v>0</v>
          </cell>
          <cell r="AR270">
            <v>0</v>
          </cell>
          <cell r="AS270">
            <v>451320</v>
          </cell>
          <cell r="AT270">
            <v>245405</v>
          </cell>
          <cell r="AU270">
            <v>33849</v>
          </cell>
          <cell r="AV270">
            <v>5440018</v>
          </cell>
          <cell r="AW270">
            <v>380801</v>
          </cell>
          <cell r="AX270">
            <v>0</v>
          </cell>
          <cell r="AY270">
            <v>164850</v>
          </cell>
          <cell r="AZ270">
            <v>4615113</v>
          </cell>
          <cell r="BA270">
            <v>1099000</v>
          </cell>
          <cell r="BB270">
            <v>1.35</v>
          </cell>
          <cell r="BC270">
            <v>384650</v>
          </cell>
          <cell r="BD270">
            <v>1483650</v>
          </cell>
          <cell r="BE270">
            <v>3131463</v>
          </cell>
          <cell r="BF270">
            <v>659360</v>
          </cell>
          <cell r="BG270">
            <v>4120603</v>
          </cell>
          <cell r="BH270">
            <v>1700000</v>
          </cell>
          <cell r="BI270">
            <v>0</v>
          </cell>
          <cell r="BJ270">
            <v>0</v>
          </cell>
          <cell r="BK270">
            <v>0</v>
          </cell>
          <cell r="BL270">
            <v>2386754</v>
          </cell>
          <cell r="BM270" t="b">
            <v>1</v>
          </cell>
          <cell r="BN270">
            <v>33849</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E270">
            <v>0</v>
          </cell>
          <cell r="CF270">
            <v>0</v>
          </cell>
          <cell r="CG270" t="str">
            <v>IANUARIE</v>
          </cell>
          <cell r="CH270" t="str">
            <v>I</v>
          </cell>
          <cell r="CI270">
            <v>0</v>
          </cell>
          <cell r="CJ270" t="b">
            <v>0</v>
          </cell>
          <cell r="CK270">
            <v>0</v>
          </cell>
          <cell r="CL270">
            <v>0</v>
          </cell>
          <cell r="CM270">
            <v>0</v>
          </cell>
          <cell r="CN270">
            <v>11</v>
          </cell>
          <cell r="CO270" t="str">
            <v>N</v>
          </cell>
          <cell r="CP270" t="str">
            <v>N</v>
          </cell>
          <cell r="CQ270" t="b">
            <v>0</v>
          </cell>
          <cell r="CR270">
            <v>0</v>
          </cell>
          <cell r="CS270">
            <v>0</v>
          </cell>
          <cell r="CT270">
            <v>0</v>
          </cell>
          <cell r="CU270">
            <v>0</v>
          </cell>
          <cell r="CV270">
            <v>0</v>
          </cell>
          <cell r="CW270">
            <v>0</v>
          </cell>
          <cell r="CX270">
            <v>0</v>
          </cell>
          <cell r="CY270">
            <v>0</v>
          </cell>
          <cell r="CZ270">
            <v>0</v>
          </cell>
          <cell r="DA270">
            <v>0</v>
          </cell>
          <cell r="DB270">
            <v>0</v>
          </cell>
          <cell r="DC270">
            <v>0</v>
          </cell>
          <cell r="DD270">
            <v>0</v>
          </cell>
          <cell r="DE270">
            <v>0</v>
          </cell>
          <cell r="DF270">
            <v>0</v>
          </cell>
          <cell r="DG270">
            <v>0</v>
          </cell>
          <cell r="DH270">
            <v>0</v>
          </cell>
          <cell r="DI270">
            <v>0</v>
          </cell>
          <cell r="DJ270">
            <v>0</v>
          </cell>
          <cell r="DK270">
            <v>0</v>
          </cell>
          <cell r="DL270">
            <v>0</v>
          </cell>
          <cell r="DM270" t="b">
            <v>0</v>
          </cell>
          <cell r="DN270" t="b">
            <v>0</v>
          </cell>
          <cell r="DO270" t="b">
            <v>0</v>
          </cell>
          <cell r="DP270" t="b">
            <v>0</v>
          </cell>
          <cell r="DQ270">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t="b">
            <v>0</v>
          </cell>
          <cell r="ES270">
            <v>0</v>
          </cell>
          <cell r="ET270">
            <v>0</v>
          </cell>
          <cell r="EU270">
            <v>0</v>
          </cell>
          <cell r="EV270">
            <v>34457</v>
          </cell>
          <cell r="EW270" t="b">
            <v>0</v>
          </cell>
        </row>
        <row r="271">
          <cell r="A271">
            <v>327</v>
          </cell>
          <cell r="B271" t="str">
            <v>1601101020061</v>
          </cell>
          <cell r="C271" t="str">
            <v>vechi</v>
          </cell>
          <cell r="D271" t="str">
            <v>STOIAN GHEORGHE</v>
          </cell>
          <cell r="E271" t="str">
            <v>STOIAN</v>
          </cell>
          <cell r="F271" t="str">
            <v>GHEORGHE</v>
          </cell>
          <cell r="G271" t="str">
            <v>inspector</v>
          </cell>
          <cell r="H271">
            <v>0</v>
          </cell>
          <cell r="I271">
            <v>2547000</v>
          </cell>
          <cell r="J271">
            <v>2547000</v>
          </cell>
          <cell r="K271">
            <v>0</v>
          </cell>
          <cell r="L271">
            <v>0</v>
          </cell>
          <cell r="M271">
            <v>0</v>
          </cell>
          <cell r="N271">
            <v>0</v>
          </cell>
          <cell r="O271">
            <v>0</v>
          </cell>
          <cell r="P271">
            <v>0</v>
          </cell>
          <cell r="Q271">
            <v>168</v>
          </cell>
          <cell r="R271">
            <v>0</v>
          </cell>
          <cell r="S271">
            <v>0</v>
          </cell>
          <cell r="T271">
            <v>0</v>
          </cell>
          <cell r="U271">
            <v>0</v>
          </cell>
          <cell r="V271">
            <v>0</v>
          </cell>
          <cell r="W271">
            <v>0</v>
          </cell>
          <cell r="X271">
            <v>0</v>
          </cell>
          <cell r="Y271">
            <v>0</v>
          </cell>
          <cell r="Z271">
            <v>25</v>
          </cell>
          <cell r="AA271">
            <v>0</v>
          </cell>
          <cell r="AB271">
            <v>636750</v>
          </cell>
          <cell r="AC271">
            <v>0</v>
          </cell>
          <cell r="AD271">
            <v>0</v>
          </cell>
          <cell r="AE271">
            <v>0</v>
          </cell>
          <cell r="AF271">
            <v>15</v>
          </cell>
          <cell r="AG271">
            <v>0</v>
          </cell>
          <cell r="AH271">
            <v>382050</v>
          </cell>
          <cell r="AI271">
            <v>104</v>
          </cell>
          <cell r="AJ271">
            <v>1970893</v>
          </cell>
          <cell r="AK271">
            <v>1154640</v>
          </cell>
          <cell r="AL271">
            <v>0</v>
          </cell>
          <cell r="AM271">
            <v>0</v>
          </cell>
          <cell r="AN271">
            <v>0</v>
          </cell>
          <cell r="AO271">
            <v>0</v>
          </cell>
          <cell r="AP271">
            <v>0</v>
          </cell>
          <cell r="AQ271">
            <v>0</v>
          </cell>
          <cell r="AR271">
            <v>0</v>
          </cell>
          <cell r="AS271">
            <v>0</v>
          </cell>
          <cell r="AT271">
            <v>178290</v>
          </cell>
          <cell r="AU271">
            <v>25470</v>
          </cell>
          <cell r="AV271">
            <v>3125533</v>
          </cell>
          <cell r="AW271">
            <v>137963</v>
          </cell>
          <cell r="AX271">
            <v>0</v>
          </cell>
          <cell r="AY271">
            <v>164850</v>
          </cell>
          <cell r="AZ271">
            <v>2618960</v>
          </cell>
          <cell r="BA271">
            <v>1099000</v>
          </cell>
          <cell r="BB271">
            <v>1</v>
          </cell>
          <cell r="BC271">
            <v>0</v>
          </cell>
          <cell r="BD271">
            <v>1099000</v>
          </cell>
          <cell r="BE271">
            <v>1519960</v>
          </cell>
          <cell r="BF271">
            <v>286641</v>
          </cell>
          <cell r="BG271">
            <v>2497169</v>
          </cell>
          <cell r="BH271">
            <v>1200000</v>
          </cell>
          <cell r="BI271">
            <v>0</v>
          </cell>
          <cell r="BJ271">
            <v>0</v>
          </cell>
          <cell r="BK271">
            <v>0</v>
          </cell>
          <cell r="BL271">
            <v>1271699</v>
          </cell>
          <cell r="BM271" t="b">
            <v>1</v>
          </cell>
          <cell r="BN271">
            <v>25470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E271">
            <v>0</v>
          </cell>
          <cell r="CF271">
            <v>0</v>
          </cell>
          <cell r="CG271" t="str">
            <v>IANUARIE</v>
          </cell>
          <cell r="CH271" t="str">
            <v>IA</v>
          </cell>
          <cell r="CI271">
            <v>0</v>
          </cell>
          <cell r="CJ271" t="b">
            <v>0</v>
          </cell>
          <cell r="CK271">
            <v>0</v>
          </cell>
          <cell r="CL271">
            <v>0</v>
          </cell>
          <cell r="CM271">
            <v>0</v>
          </cell>
          <cell r="CN271">
            <v>11</v>
          </cell>
          <cell r="CO271" t="str">
            <v>N</v>
          </cell>
          <cell r="CP271" t="str">
            <v>N</v>
          </cell>
          <cell r="CQ271" t="b">
            <v>0</v>
          </cell>
          <cell r="CR271">
            <v>85</v>
          </cell>
          <cell r="CS271">
            <v>144</v>
          </cell>
          <cell r="CT271">
            <v>64</v>
          </cell>
          <cell r="CU271">
            <v>0</v>
          </cell>
          <cell r="CV271">
            <v>64</v>
          </cell>
          <cell r="CW271">
            <v>0</v>
          </cell>
          <cell r="CX271">
            <v>0</v>
          </cell>
          <cell r="CY271">
            <v>1154640</v>
          </cell>
          <cell r="CZ271">
            <v>64</v>
          </cell>
          <cell r="DA271">
            <v>0</v>
          </cell>
          <cell r="DB271">
            <v>64</v>
          </cell>
          <cell r="DC271">
            <v>0</v>
          </cell>
          <cell r="DD271">
            <v>1154640</v>
          </cell>
          <cell r="DE271">
            <v>1154640</v>
          </cell>
          <cell r="DF271">
            <v>0</v>
          </cell>
          <cell r="DG271">
            <v>0</v>
          </cell>
          <cell r="DH271">
            <v>0</v>
          </cell>
          <cell r="DI271">
            <v>0</v>
          </cell>
          <cell r="DJ271">
            <v>0</v>
          </cell>
          <cell r="DK271">
            <v>0</v>
          </cell>
          <cell r="DL271">
            <v>0</v>
          </cell>
          <cell r="DM271" t="b">
            <v>1</v>
          </cell>
          <cell r="DN271" t="b">
            <v>0</v>
          </cell>
          <cell r="DO271" t="b">
            <v>0</v>
          </cell>
          <cell r="DP271" t="b">
            <v>0</v>
          </cell>
          <cell r="DQ271">
            <v>0</v>
          </cell>
          <cell r="DR271">
            <v>0</v>
          </cell>
          <cell r="DS271">
            <v>0</v>
          </cell>
          <cell r="DT271">
            <v>0</v>
          </cell>
          <cell r="DU271">
            <v>0</v>
          </cell>
          <cell r="DV271">
            <v>0</v>
          </cell>
          <cell r="DW271">
            <v>0</v>
          </cell>
          <cell r="DX271">
            <v>0</v>
          </cell>
          <cell r="DY271">
            <v>0</v>
          </cell>
          <cell r="DZ271">
            <v>0</v>
          </cell>
          <cell r="EA271">
            <v>0</v>
          </cell>
          <cell r="EB271">
            <v>0</v>
          </cell>
          <cell r="EC271">
            <v>0</v>
          </cell>
          <cell r="ED271">
            <v>0</v>
          </cell>
          <cell r="EE271">
            <v>0</v>
          </cell>
          <cell r="EF271">
            <v>0</v>
          </cell>
          <cell r="EG271">
            <v>0</v>
          </cell>
          <cell r="EH271">
            <v>0</v>
          </cell>
          <cell r="EI271">
            <v>0</v>
          </cell>
          <cell r="EJ271">
            <v>0</v>
          </cell>
          <cell r="EK271">
            <v>0</v>
          </cell>
          <cell r="EL271">
            <v>0</v>
          </cell>
          <cell r="EM271">
            <v>0</v>
          </cell>
          <cell r="EN271">
            <v>0</v>
          </cell>
          <cell r="EO271">
            <v>0</v>
          </cell>
          <cell r="EP271">
            <v>0</v>
          </cell>
          <cell r="EQ271">
            <v>0</v>
          </cell>
          <cell r="ER271" t="b">
            <v>0</v>
          </cell>
          <cell r="ES271">
            <v>0</v>
          </cell>
          <cell r="ET271">
            <v>0</v>
          </cell>
          <cell r="EU271">
            <v>0</v>
          </cell>
          <cell r="EW271" t="b">
            <v>0</v>
          </cell>
        </row>
        <row r="272">
          <cell r="A272">
            <v>326</v>
          </cell>
          <cell r="B272" t="str">
            <v>2680602020026</v>
          </cell>
          <cell r="C272" t="str">
            <v>vechi</v>
          </cell>
          <cell r="D272" t="str">
            <v>PECICAN CORINA-RODICA</v>
          </cell>
          <cell r="E272" t="str">
            <v>PECICAN</v>
          </cell>
          <cell r="F272" t="str">
            <v>CORINA-RODICA</v>
          </cell>
          <cell r="G272" t="str">
            <v>consilier</v>
          </cell>
          <cell r="H272">
            <v>0</v>
          </cell>
          <cell r="I272">
            <v>3452000</v>
          </cell>
          <cell r="J272">
            <v>3452000</v>
          </cell>
          <cell r="K272">
            <v>3452000</v>
          </cell>
          <cell r="L272">
            <v>0</v>
          </cell>
          <cell r="M272">
            <v>0</v>
          </cell>
          <cell r="N272">
            <v>0</v>
          </cell>
          <cell r="O272">
            <v>0</v>
          </cell>
          <cell r="P272">
            <v>0</v>
          </cell>
          <cell r="Q272">
            <v>168</v>
          </cell>
          <cell r="R272">
            <v>168</v>
          </cell>
          <cell r="S272">
            <v>0</v>
          </cell>
          <cell r="T272">
            <v>0</v>
          </cell>
          <cell r="U272">
            <v>0</v>
          </cell>
          <cell r="V272">
            <v>0</v>
          </cell>
          <cell r="W272">
            <v>0</v>
          </cell>
          <cell r="X272">
            <v>0</v>
          </cell>
          <cell r="Y272">
            <v>0</v>
          </cell>
          <cell r="Z272">
            <v>15</v>
          </cell>
          <cell r="AA272">
            <v>517800</v>
          </cell>
          <cell r="AB272">
            <v>517800</v>
          </cell>
          <cell r="AC272">
            <v>0</v>
          </cell>
          <cell r="AD272">
            <v>0</v>
          </cell>
          <cell r="AE272">
            <v>0</v>
          </cell>
          <cell r="AF272">
            <v>15</v>
          </cell>
          <cell r="AG272">
            <v>517800</v>
          </cell>
          <cell r="AH272">
            <v>517800</v>
          </cell>
          <cell r="AI272">
            <v>0</v>
          </cell>
          <cell r="AJ272">
            <v>0</v>
          </cell>
          <cell r="AK272">
            <v>0</v>
          </cell>
          <cell r="AL272">
            <v>0</v>
          </cell>
          <cell r="AM272">
            <v>0</v>
          </cell>
          <cell r="AN272">
            <v>0</v>
          </cell>
          <cell r="AO272">
            <v>0</v>
          </cell>
          <cell r="AP272">
            <v>0</v>
          </cell>
          <cell r="AQ272">
            <v>0</v>
          </cell>
          <cell r="AR272">
            <v>0</v>
          </cell>
          <cell r="AS272">
            <v>2867078</v>
          </cell>
          <cell r="AT272">
            <v>224380</v>
          </cell>
          <cell r="AU272">
            <v>34520</v>
          </cell>
          <cell r="AV272">
            <v>7354678</v>
          </cell>
          <cell r="AW272">
            <v>514827</v>
          </cell>
          <cell r="AX272">
            <v>0</v>
          </cell>
          <cell r="AY272">
            <v>164850</v>
          </cell>
          <cell r="AZ272">
            <v>6416101</v>
          </cell>
          <cell r="BA272">
            <v>1099000</v>
          </cell>
          <cell r="BB272">
            <v>1.7</v>
          </cell>
          <cell r="BC272">
            <v>769300</v>
          </cell>
          <cell r="BD272">
            <v>1868300</v>
          </cell>
          <cell r="BE272">
            <v>4547801</v>
          </cell>
          <cell r="BF272">
            <v>1055934</v>
          </cell>
          <cell r="BG272">
            <v>5525017</v>
          </cell>
          <cell r="BH272">
            <v>1300000</v>
          </cell>
          <cell r="BI272">
            <v>0</v>
          </cell>
          <cell r="BJ272">
            <v>584924</v>
          </cell>
          <cell r="BK272">
            <v>0</v>
          </cell>
          <cell r="BL272">
            <v>3605573</v>
          </cell>
          <cell r="BM272" t="b">
            <v>1</v>
          </cell>
          <cell r="BN272">
            <v>34520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E272">
            <v>0</v>
          </cell>
          <cell r="CF272">
            <v>0</v>
          </cell>
          <cell r="CG272" t="str">
            <v>IANUARIE</v>
          </cell>
          <cell r="CH272" t="str">
            <v>IA</v>
          </cell>
          <cell r="CI272">
            <v>0</v>
          </cell>
          <cell r="CJ272" t="b">
            <v>0</v>
          </cell>
          <cell r="CK272">
            <v>0</v>
          </cell>
          <cell r="CL272">
            <v>0</v>
          </cell>
          <cell r="CM272">
            <v>0</v>
          </cell>
          <cell r="CN272">
            <v>11</v>
          </cell>
          <cell r="CO272" t="str">
            <v>N</v>
          </cell>
          <cell r="CP272" t="str">
            <v>N</v>
          </cell>
          <cell r="CQ272" t="b">
            <v>0</v>
          </cell>
          <cell r="CR272">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0</v>
          </cell>
          <cell r="DG272">
            <v>0</v>
          </cell>
          <cell r="DH272">
            <v>0</v>
          </cell>
          <cell r="DI272">
            <v>0</v>
          </cell>
          <cell r="DJ272">
            <v>0</v>
          </cell>
          <cell r="DK272">
            <v>0</v>
          </cell>
          <cell r="DL272">
            <v>0</v>
          </cell>
          <cell r="DM272" t="b">
            <v>0</v>
          </cell>
          <cell r="DN272" t="b">
            <v>0</v>
          </cell>
          <cell r="DO272" t="b">
            <v>0</v>
          </cell>
          <cell r="DP272" t="b">
            <v>0</v>
          </cell>
          <cell r="DQ272">
            <v>0</v>
          </cell>
          <cell r="DR272">
            <v>0</v>
          </cell>
          <cell r="DS272">
            <v>0</v>
          </cell>
          <cell r="DT272">
            <v>0</v>
          </cell>
          <cell r="DU272">
            <v>0</v>
          </cell>
          <cell r="DV272">
            <v>0</v>
          </cell>
          <cell r="DW272">
            <v>0</v>
          </cell>
          <cell r="DX272">
            <v>0</v>
          </cell>
          <cell r="DY272">
            <v>0</v>
          </cell>
          <cell r="DZ272">
            <v>0</v>
          </cell>
          <cell r="EA272">
            <v>0</v>
          </cell>
          <cell r="EB272">
            <v>0</v>
          </cell>
          <cell r="EC272">
            <v>0</v>
          </cell>
          <cell r="ED272">
            <v>0</v>
          </cell>
          <cell r="EE272">
            <v>0</v>
          </cell>
          <cell r="EF272">
            <v>0</v>
          </cell>
          <cell r="EG272">
            <v>0</v>
          </cell>
          <cell r="EH272">
            <v>0</v>
          </cell>
          <cell r="EI272">
            <v>0</v>
          </cell>
          <cell r="EJ272">
            <v>0</v>
          </cell>
          <cell r="EK272">
            <v>0</v>
          </cell>
          <cell r="EL272">
            <v>0</v>
          </cell>
          <cell r="EM272">
            <v>0</v>
          </cell>
          <cell r="EN272">
            <v>0</v>
          </cell>
          <cell r="EO272">
            <v>0</v>
          </cell>
          <cell r="EP272">
            <v>0</v>
          </cell>
          <cell r="EQ272">
            <v>0</v>
          </cell>
          <cell r="ER272" t="b">
            <v>0</v>
          </cell>
          <cell r="ES272">
            <v>0</v>
          </cell>
          <cell r="ET272">
            <v>0</v>
          </cell>
          <cell r="EU272">
            <v>0</v>
          </cell>
          <cell r="EW272" t="b">
            <v>0</v>
          </cell>
        </row>
        <row r="273">
          <cell r="A273">
            <v>328</v>
          </cell>
          <cell r="B273" t="str">
            <v>2590601020084</v>
          </cell>
          <cell r="C273" t="str">
            <v>vechi</v>
          </cell>
          <cell r="D273" t="str">
            <v>NEAMTIU PAULETA-MILICA</v>
          </cell>
          <cell r="E273" t="str">
            <v>NEAMTIU</v>
          </cell>
          <cell r="F273" t="str">
            <v>PAULETA-MILICA</v>
          </cell>
          <cell r="G273" t="str">
            <v>sef serviciu</v>
          </cell>
          <cell r="H273">
            <v>0</v>
          </cell>
          <cell r="I273">
            <v>3905000</v>
          </cell>
          <cell r="J273">
            <v>5770614</v>
          </cell>
          <cell r="K273">
            <v>5770614</v>
          </cell>
          <cell r="L273">
            <v>1112925</v>
          </cell>
          <cell r="M273">
            <v>1112925</v>
          </cell>
          <cell r="N273">
            <v>752689</v>
          </cell>
          <cell r="O273">
            <v>15</v>
          </cell>
          <cell r="P273">
            <v>752689</v>
          </cell>
          <cell r="Q273">
            <v>168</v>
          </cell>
          <cell r="R273">
            <v>168</v>
          </cell>
          <cell r="S273">
            <v>0</v>
          </cell>
          <cell r="T273">
            <v>0</v>
          </cell>
          <cell r="U273">
            <v>0</v>
          </cell>
          <cell r="V273">
            <v>0</v>
          </cell>
          <cell r="W273">
            <v>0</v>
          </cell>
          <cell r="X273">
            <v>0</v>
          </cell>
          <cell r="Y273">
            <v>0</v>
          </cell>
          <cell r="Z273">
            <v>20</v>
          </cell>
          <cell r="AA273">
            <v>1154123</v>
          </cell>
          <cell r="AB273">
            <v>1154123</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346237</v>
          </cell>
          <cell r="AU273">
            <v>57706</v>
          </cell>
          <cell r="AV273">
            <v>6924737</v>
          </cell>
          <cell r="AW273">
            <v>484732</v>
          </cell>
          <cell r="AX273">
            <v>0</v>
          </cell>
          <cell r="AY273">
            <v>164850</v>
          </cell>
          <cell r="AZ273">
            <v>5871212</v>
          </cell>
          <cell r="BA273">
            <v>1099000</v>
          </cell>
          <cell r="BB273">
            <v>1</v>
          </cell>
          <cell r="BC273">
            <v>0</v>
          </cell>
          <cell r="BD273">
            <v>1099000</v>
          </cell>
          <cell r="BE273">
            <v>4772212</v>
          </cell>
          <cell r="BF273">
            <v>1118769</v>
          </cell>
          <cell r="BG273">
            <v>4917293</v>
          </cell>
          <cell r="BH273">
            <v>2200000</v>
          </cell>
          <cell r="BI273">
            <v>0</v>
          </cell>
          <cell r="BJ273">
            <v>0</v>
          </cell>
          <cell r="BK273">
            <v>0</v>
          </cell>
          <cell r="BL273">
            <v>2678243</v>
          </cell>
          <cell r="BM273" t="b">
            <v>1</v>
          </cell>
          <cell r="BN273">
            <v>39050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E273">
            <v>0</v>
          </cell>
          <cell r="CF273">
            <v>0</v>
          </cell>
          <cell r="CG273" t="str">
            <v>IANUARIE</v>
          </cell>
          <cell r="CH273" t="str">
            <v>IA</v>
          </cell>
          <cell r="CI273">
            <v>0</v>
          </cell>
          <cell r="CJ273" t="b">
            <v>0</v>
          </cell>
          <cell r="CK273">
            <v>0</v>
          </cell>
          <cell r="CL273">
            <v>0</v>
          </cell>
          <cell r="CM273">
            <v>0</v>
          </cell>
          <cell r="CN273">
            <v>11</v>
          </cell>
          <cell r="CO273" t="str">
            <v>N</v>
          </cell>
          <cell r="CP273" t="str">
            <v>N</v>
          </cell>
          <cell r="CQ273" t="b">
            <v>0</v>
          </cell>
          <cell r="CR273">
            <v>0</v>
          </cell>
          <cell r="CS273">
            <v>0</v>
          </cell>
          <cell r="CT273">
            <v>0</v>
          </cell>
          <cell r="CU273">
            <v>0</v>
          </cell>
          <cell r="CV273">
            <v>0</v>
          </cell>
          <cell r="CW273">
            <v>0</v>
          </cell>
          <cell r="CX273">
            <v>0</v>
          </cell>
          <cell r="CY273">
            <v>0</v>
          </cell>
          <cell r="CZ273">
            <v>0</v>
          </cell>
          <cell r="DA273">
            <v>0</v>
          </cell>
          <cell r="DB273">
            <v>0</v>
          </cell>
          <cell r="DC273">
            <v>0</v>
          </cell>
          <cell r="DD273">
            <v>0</v>
          </cell>
          <cell r="DE273">
            <v>0</v>
          </cell>
          <cell r="DF273">
            <v>0</v>
          </cell>
          <cell r="DG273">
            <v>0</v>
          </cell>
          <cell r="DH273">
            <v>0</v>
          </cell>
          <cell r="DI273">
            <v>0</v>
          </cell>
          <cell r="DJ273">
            <v>0</v>
          </cell>
          <cell r="DK273">
            <v>0</v>
          </cell>
          <cell r="DL273">
            <v>0</v>
          </cell>
          <cell r="DM273" t="b">
            <v>0</v>
          </cell>
          <cell r="DN273" t="b">
            <v>0</v>
          </cell>
          <cell r="DO273" t="b">
            <v>0</v>
          </cell>
          <cell r="DP273" t="b">
            <v>0</v>
          </cell>
          <cell r="DQ273">
            <v>0</v>
          </cell>
          <cell r="DR273">
            <v>0</v>
          </cell>
          <cell r="DS273">
            <v>0</v>
          </cell>
          <cell r="DT273">
            <v>0</v>
          </cell>
          <cell r="DU273">
            <v>0</v>
          </cell>
          <cell r="DV273">
            <v>0</v>
          </cell>
          <cell r="DW273">
            <v>0</v>
          </cell>
          <cell r="DX273">
            <v>0</v>
          </cell>
          <cell r="DY273">
            <v>0</v>
          </cell>
          <cell r="DZ273">
            <v>0</v>
          </cell>
          <cell r="EA273">
            <v>0</v>
          </cell>
          <cell r="EB273">
            <v>0</v>
          </cell>
          <cell r="EC273">
            <v>0</v>
          </cell>
          <cell r="ED273">
            <v>0</v>
          </cell>
          <cell r="EE273">
            <v>0</v>
          </cell>
          <cell r="EF273">
            <v>0</v>
          </cell>
          <cell r="EG273">
            <v>0</v>
          </cell>
          <cell r="EH273">
            <v>0</v>
          </cell>
          <cell r="EI273">
            <v>0</v>
          </cell>
          <cell r="EJ273">
            <v>0</v>
          </cell>
          <cell r="EK273">
            <v>0</v>
          </cell>
          <cell r="EL273">
            <v>0</v>
          </cell>
          <cell r="EM273">
            <v>0</v>
          </cell>
          <cell r="EN273">
            <v>0</v>
          </cell>
          <cell r="EO273">
            <v>0</v>
          </cell>
          <cell r="EP273">
            <v>0</v>
          </cell>
          <cell r="EQ273">
            <v>0</v>
          </cell>
          <cell r="ER273" t="b">
            <v>0</v>
          </cell>
          <cell r="ES273">
            <v>0</v>
          </cell>
          <cell r="ET273">
            <v>0</v>
          </cell>
          <cell r="EU273">
            <v>0</v>
          </cell>
          <cell r="EV273">
            <v>35591</v>
          </cell>
          <cell r="EW273" t="b">
            <v>0</v>
          </cell>
        </row>
        <row r="274">
          <cell r="A274">
            <v>330</v>
          </cell>
          <cell r="B274" t="str">
            <v>1670818012531</v>
          </cell>
          <cell r="C274" t="str">
            <v>vechi</v>
          </cell>
          <cell r="D274" t="str">
            <v>JEFLEA GHEORGHE</v>
          </cell>
          <cell r="E274" t="str">
            <v>JEFLEA</v>
          </cell>
          <cell r="F274" t="str">
            <v>GHEORGHE</v>
          </cell>
          <cell r="G274" t="str">
            <v>consilier</v>
          </cell>
          <cell r="H274">
            <v>0</v>
          </cell>
          <cell r="I274">
            <v>3753133</v>
          </cell>
          <cell r="J274">
            <v>3753133</v>
          </cell>
          <cell r="K274">
            <v>3395692</v>
          </cell>
          <cell r="L274">
            <v>0</v>
          </cell>
          <cell r="M274">
            <v>0</v>
          </cell>
          <cell r="N274">
            <v>0</v>
          </cell>
          <cell r="O274">
            <v>0</v>
          </cell>
          <cell r="P274">
            <v>0</v>
          </cell>
          <cell r="Q274">
            <v>168</v>
          </cell>
          <cell r="R274">
            <v>152</v>
          </cell>
          <cell r="S274">
            <v>0</v>
          </cell>
          <cell r="T274">
            <v>0</v>
          </cell>
          <cell r="U274">
            <v>0</v>
          </cell>
          <cell r="V274">
            <v>0</v>
          </cell>
          <cell r="W274">
            <v>0</v>
          </cell>
          <cell r="X274">
            <v>0</v>
          </cell>
          <cell r="Y274">
            <v>0</v>
          </cell>
          <cell r="Z274">
            <v>15</v>
          </cell>
          <cell r="AA274">
            <v>509354</v>
          </cell>
          <cell r="AB274">
            <v>562970</v>
          </cell>
          <cell r="AC274">
            <v>10</v>
          </cell>
          <cell r="AD274">
            <v>339569</v>
          </cell>
          <cell r="AE274">
            <v>375313</v>
          </cell>
          <cell r="AF274">
            <v>0</v>
          </cell>
          <cell r="AG274">
            <v>0</v>
          </cell>
          <cell r="AH274">
            <v>0</v>
          </cell>
          <cell r="AI274">
            <v>0</v>
          </cell>
          <cell r="AJ274">
            <v>0</v>
          </cell>
          <cell r="AK274">
            <v>189891</v>
          </cell>
          <cell r="AL274">
            <v>0</v>
          </cell>
          <cell r="AM274">
            <v>0</v>
          </cell>
          <cell r="AN274">
            <v>0</v>
          </cell>
          <cell r="AO274">
            <v>0</v>
          </cell>
          <cell r="AP274">
            <v>0</v>
          </cell>
          <cell r="AQ274">
            <v>0</v>
          </cell>
          <cell r="AR274">
            <v>0</v>
          </cell>
          <cell r="AS274">
            <v>0</v>
          </cell>
          <cell r="AT274">
            <v>234571</v>
          </cell>
          <cell r="AU274">
            <v>37531</v>
          </cell>
          <cell r="AV274">
            <v>4434506</v>
          </cell>
          <cell r="AW274">
            <v>297123</v>
          </cell>
          <cell r="AX274">
            <v>0</v>
          </cell>
          <cell r="AY274">
            <v>164850</v>
          </cell>
          <cell r="AZ274">
            <v>3700431</v>
          </cell>
          <cell r="BA274">
            <v>1099000</v>
          </cell>
          <cell r="BB274">
            <v>1</v>
          </cell>
          <cell r="BC274">
            <v>0</v>
          </cell>
          <cell r="BD274">
            <v>1099000</v>
          </cell>
          <cell r="BE274">
            <v>2601431</v>
          </cell>
          <cell r="BF274">
            <v>535379</v>
          </cell>
          <cell r="BG274">
            <v>3329902</v>
          </cell>
          <cell r="BH274">
            <v>1500000</v>
          </cell>
          <cell r="BI274">
            <v>0</v>
          </cell>
          <cell r="BJ274">
            <v>0</v>
          </cell>
          <cell r="BK274">
            <v>0</v>
          </cell>
          <cell r="BL274">
            <v>1792371</v>
          </cell>
          <cell r="BM274" t="b">
            <v>1</v>
          </cell>
          <cell r="BN274">
            <v>37531</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E274">
            <v>0</v>
          </cell>
          <cell r="CF274">
            <v>0</v>
          </cell>
          <cell r="CG274" t="str">
            <v>IANUARIE</v>
          </cell>
          <cell r="CH274" t="str">
            <v>IA</v>
          </cell>
          <cell r="CI274">
            <v>0</v>
          </cell>
          <cell r="CJ274" t="b">
            <v>0</v>
          </cell>
          <cell r="CK274">
            <v>0</v>
          </cell>
          <cell r="CL274">
            <v>0</v>
          </cell>
          <cell r="CM274">
            <v>0</v>
          </cell>
          <cell r="CN274">
            <v>11</v>
          </cell>
          <cell r="CO274" t="str">
            <v>N</v>
          </cell>
          <cell r="CP274" t="str">
            <v>N</v>
          </cell>
          <cell r="CQ274" t="b">
            <v>0</v>
          </cell>
          <cell r="CR274">
            <v>85</v>
          </cell>
          <cell r="CS274">
            <v>0</v>
          </cell>
          <cell r="CT274">
            <v>16</v>
          </cell>
          <cell r="CU274">
            <v>16</v>
          </cell>
          <cell r="CV274">
            <v>0</v>
          </cell>
          <cell r="CW274">
            <v>16</v>
          </cell>
          <cell r="CX274">
            <v>189891</v>
          </cell>
          <cell r="CY274">
            <v>0</v>
          </cell>
          <cell r="CZ274">
            <v>16</v>
          </cell>
          <cell r="DA274">
            <v>16</v>
          </cell>
          <cell r="DB274">
            <v>0</v>
          </cell>
          <cell r="DC274">
            <v>189891</v>
          </cell>
          <cell r="DD274">
            <v>0</v>
          </cell>
          <cell r="DE274">
            <v>189891</v>
          </cell>
          <cell r="DF274">
            <v>0</v>
          </cell>
          <cell r="DG274">
            <v>0</v>
          </cell>
          <cell r="DH274">
            <v>0</v>
          </cell>
          <cell r="DI274">
            <v>0</v>
          </cell>
          <cell r="DJ274">
            <v>0</v>
          </cell>
          <cell r="DK274">
            <v>0</v>
          </cell>
          <cell r="DL274">
            <v>0</v>
          </cell>
          <cell r="DM274" t="b">
            <v>0</v>
          </cell>
          <cell r="DN274" t="b">
            <v>0</v>
          </cell>
          <cell r="DO274" t="b">
            <v>0</v>
          </cell>
          <cell r="DP274" t="b">
            <v>0</v>
          </cell>
          <cell r="DQ274">
            <v>0</v>
          </cell>
          <cell r="DR274">
            <v>0</v>
          </cell>
          <cell r="DS274">
            <v>0</v>
          </cell>
          <cell r="DT274">
            <v>0</v>
          </cell>
          <cell r="DU274">
            <v>0</v>
          </cell>
          <cell r="DV274">
            <v>0</v>
          </cell>
          <cell r="DW274">
            <v>0</v>
          </cell>
          <cell r="DX274">
            <v>0</v>
          </cell>
          <cell r="DY274">
            <v>0</v>
          </cell>
          <cell r="DZ274">
            <v>0</v>
          </cell>
          <cell r="EA274">
            <v>0</v>
          </cell>
          <cell r="EB274">
            <v>0</v>
          </cell>
          <cell r="EC274">
            <v>0</v>
          </cell>
          <cell r="ED274">
            <v>0</v>
          </cell>
          <cell r="EE274">
            <v>0</v>
          </cell>
          <cell r="EF274">
            <v>0</v>
          </cell>
          <cell r="EG274">
            <v>0</v>
          </cell>
          <cell r="EH274">
            <v>0</v>
          </cell>
          <cell r="EI274">
            <v>0</v>
          </cell>
          <cell r="EJ274">
            <v>0</v>
          </cell>
          <cell r="EK274">
            <v>0</v>
          </cell>
          <cell r="EL274">
            <v>0</v>
          </cell>
          <cell r="EM274">
            <v>0</v>
          </cell>
          <cell r="EN274">
            <v>0</v>
          </cell>
          <cell r="EO274">
            <v>0</v>
          </cell>
          <cell r="EP274">
            <v>0</v>
          </cell>
          <cell r="EQ274">
            <v>0</v>
          </cell>
          <cell r="ER274" t="b">
            <v>0</v>
          </cell>
          <cell r="ES274">
            <v>0</v>
          </cell>
          <cell r="ET274">
            <v>0</v>
          </cell>
          <cell r="EU274">
            <v>0</v>
          </cell>
          <cell r="EV274">
            <v>33543</v>
          </cell>
          <cell r="EW274" t="b">
            <v>0</v>
          </cell>
        </row>
        <row r="275">
          <cell r="A275">
            <v>336</v>
          </cell>
          <cell r="B275" t="str">
            <v>2460823020079</v>
          </cell>
          <cell r="C275" t="str">
            <v>vechi</v>
          </cell>
          <cell r="D275" t="str">
            <v>TUTUNARU VIORICA</v>
          </cell>
          <cell r="E275" t="str">
            <v>TUTUNARU</v>
          </cell>
          <cell r="F275" t="str">
            <v>VIORICA</v>
          </cell>
          <cell r="G275" t="str">
            <v>consilier</v>
          </cell>
          <cell r="H275">
            <v>0</v>
          </cell>
          <cell r="I275">
            <v>3829067</v>
          </cell>
          <cell r="J275">
            <v>3829067</v>
          </cell>
          <cell r="K275">
            <v>3829067</v>
          </cell>
          <cell r="L275">
            <v>0</v>
          </cell>
          <cell r="M275">
            <v>0</v>
          </cell>
          <cell r="N275">
            <v>0</v>
          </cell>
          <cell r="O275">
            <v>0</v>
          </cell>
          <cell r="P275">
            <v>0</v>
          </cell>
          <cell r="Q275">
            <v>168</v>
          </cell>
          <cell r="R275">
            <v>168</v>
          </cell>
          <cell r="S275">
            <v>0</v>
          </cell>
          <cell r="T275">
            <v>0</v>
          </cell>
          <cell r="U275">
            <v>0</v>
          </cell>
          <cell r="V275">
            <v>0</v>
          </cell>
          <cell r="W275">
            <v>0</v>
          </cell>
          <cell r="X275">
            <v>0</v>
          </cell>
          <cell r="Y275">
            <v>0</v>
          </cell>
          <cell r="Z275">
            <v>25</v>
          </cell>
          <cell r="AA275">
            <v>957267</v>
          </cell>
          <cell r="AB275">
            <v>957267</v>
          </cell>
          <cell r="AC275">
            <v>10</v>
          </cell>
          <cell r="AD275">
            <v>382907</v>
          </cell>
          <cell r="AE275">
            <v>382907</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258462</v>
          </cell>
          <cell r="AU275">
            <v>38291</v>
          </cell>
          <cell r="AV275">
            <v>5169241</v>
          </cell>
          <cell r="AW275">
            <v>361847</v>
          </cell>
          <cell r="AX275">
            <v>0</v>
          </cell>
          <cell r="AY275">
            <v>164850</v>
          </cell>
          <cell r="AZ275">
            <v>4345791</v>
          </cell>
          <cell r="BA275">
            <v>1099000</v>
          </cell>
          <cell r="BB275">
            <v>1</v>
          </cell>
          <cell r="BC275">
            <v>0</v>
          </cell>
          <cell r="BD275">
            <v>1099000</v>
          </cell>
          <cell r="BE275">
            <v>3246791</v>
          </cell>
          <cell r="BF275">
            <v>691651</v>
          </cell>
          <cell r="BG275">
            <v>3818990</v>
          </cell>
          <cell r="BH275">
            <v>1600000</v>
          </cell>
          <cell r="BI275">
            <v>0</v>
          </cell>
          <cell r="BJ275">
            <v>593256</v>
          </cell>
          <cell r="BK275">
            <v>0</v>
          </cell>
          <cell r="BL275">
            <v>1587443</v>
          </cell>
          <cell r="BM275" t="b">
            <v>1</v>
          </cell>
          <cell r="BN275">
            <v>38291</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E275">
            <v>0</v>
          </cell>
          <cell r="CF275">
            <v>0</v>
          </cell>
          <cell r="CG275" t="str">
            <v>IANUARIE</v>
          </cell>
          <cell r="CH275" t="str">
            <v>IA</v>
          </cell>
          <cell r="CI275">
            <v>0</v>
          </cell>
          <cell r="CJ275" t="b">
            <v>0</v>
          </cell>
          <cell r="CK275">
            <v>0</v>
          </cell>
          <cell r="CL275">
            <v>0</v>
          </cell>
          <cell r="CM275">
            <v>0</v>
          </cell>
          <cell r="CN275">
            <v>11</v>
          </cell>
          <cell r="CO275" t="str">
            <v>N</v>
          </cell>
          <cell r="CP275" t="str">
            <v>N</v>
          </cell>
          <cell r="CQ275" t="b">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t="b">
            <v>0</v>
          </cell>
          <cell r="DN275" t="b">
            <v>0</v>
          </cell>
          <cell r="DO275" t="b">
            <v>0</v>
          </cell>
          <cell r="DP275" t="b">
            <v>0</v>
          </cell>
          <cell r="DQ275">
            <v>0</v>
          </cell>
          <cell r="DR275">
            <v>0</v>
          </cell>
          <cell r="DS275">
            <v>0</v>
          </cell>
          <cell r="DT275">
            <v>0</v>
          </cell>
          <cell r="DU275">
            <v>0</v>
          </cell>
          <cell r="DV275">
            <v>0</v>
          </cell>
          <cell r="DW275">
            <v>0</v>
          </cell>
          <cell r="DX275">
            <v>0</v>
          </cell>
          <cell r="DY275">
            <v>0</v>
          </cell>
          <cell r="DZ275">
            <v>0</v>
          </cell>
          <cell r="EA275">
            <v>0</v>
          </cell>
          <cell r="EB275">
            <v>0</v>
          </cell>
          <cell r="EC275">
            <v>0</v>
          </cell>
          <cell r="ED275">
            <v>0</v>
          </cell>
          <cell r="EE275">
            <v>0</v>
          </cell>
          <cell r="EF275">
            <v>0</v>
          </cell>
          <cell r="EG275">
            <v>0</v>
          </cell>
          <cell r="EH275">
            <v>0</v>
          </cell>
          <cell r="EI275">
            <v>0</v>
          </cell>
          <cell r="EJ275">
            <v>0</v>
          </cell>
          <cell r="EK275">
            <v>0</v>
          </cell>
          <cell r="EL275">
            <v>0</v>
          </cell>
          <cell r="EM275">
            <v>0</v>
          </cell>
          <cell r="EN275">
            <v>0</v>
          </cell>
          <cell r="EO275">
            <v>0</v>
          </cell>
          <cell r="EP275">
            <v>0</v>
          </cell>
          <cell r="EQ275">
            <v>0</v>
          </cell>
          <cell r="ER275" t="b">
            <v>0</v>
          </cell>
          <cell r="ES275">
            <v>0</v>
          </cell>
          <cell r="ET275">
            <v>0</v>
          </cell>
          <cell r="EU275">
            <v>0</v>
          </cell>
          <cell r="EV275">
            <v>34530</v>
          </cell>
          <cell r="EW275" t="b">
            <v>0</v>
          </cell>
        </row>
        <row r="276">
          <cell r="A276">
            <v>333</v>
          </cell>
          <cell r="B276" t="str">
            <v>1560501020084</v>
          </cell>
          <cell r="C276" t="str">
            <v>vechi</v>
          </cell>
          <cell r="D276" t="str">
            <v>PECICAN IOSIF</v>
          </cell>
          <cell r="E276" t="str">
            <v>PECICAN</v>
          </cell>
          <cell r="F276" t="str">
            <v>IOSIF</v>
          </cell>
          <cell r="G276" t="str">
            <v>consilier</v>
          </cell>
          <cell r="H276">
            <v>0</v>
          </cell>
          <cell r="I276">
            <v>3829067</v>
          </cell>
          <cell r="J276">
            <v>3829067</v>
          </cell>
          <cell r="K276">
            <v>3829067</v>
          </cell>
          <cell r="L276">
            <v>0</v>
          </cell>
          <cell r="M276">
            <v>0</v>
          </cell>
          <cell r="N276">
            <v>0</v>
          </cell>
          <cell r="O276">
            <v>0</v>
          </cell>
          <cell r="P276">
            <v>0</v>
          </cell>
          <cell r="Q276">
            <v>168</v>
          </cell>
          <cell r="R276">
            <v>168</v>
          </cell>
          <cell r="S276">
            <v>0</v>
          </cell>
          <cell r="T276">
            <v>0</v>
          </cell>
          <cell r="U276">
            <v>0</v>
          </cell>
          <cell r="V276">
            <v>0</v>
          </cell>
          <cell r="W276">
            <v>0</v>
          </cell>
          <cell r="X276">
            <v>0</v>
          </cell>
          <cell r="Y276">
            <v>0</v>
          </cell>
          <cell r="Z276">
            <v>15</v>
          </cell>
          <cell r="AA276">
            <v>574360</v>
          </cell>
          <cell r="AB276">
            <v>574360</v>
          </cell>
          <cell r="AC276">
            <v>0</v>
          </cell>
          <cell r="AD276">
            <v>0</v>
          </cell>
          <cell r="AE276">
            <v>0</v>
          </cell>
          <cell r="AF276">
            <v>15</v>
          </cell>
          <cell r="AG276">
            <v>574360</v>
          </cell>
          <cell r="AH276">
            <v>574360</v>
          </cell>
          <cell r="AI276">
            <v>0</v>
          </cell>
          <cell r="AJ276">
            <v>0</v>
          </cell>
          <cell r="AK276">
            <v>0</v>
          </cell>
          <cell r="AL276">
            <v>0</v>
          </cell>
          <cell r="AM276">
            <v>0</v>
          </cell>
          <cell r="AN276">
            <v>0</v>
          </cell>
          <cell r="AO276">
            <v>0</v>
          </cell>
          <cell r="AP276">
            <v>0</v>
          </cell>
          <cell r="AQ276">
            <v>0</v>
          </cell>
          <cell r="AR276">
            <v>0</v>
          </cell>
          <cell r="AS276">
            <v>0</v>
          </cell>
          <cell r="AT276">
            <v>248889</v>
          </cell>
          <cell r="AU276">
            <v>38291</v>
          </cell>
          <cell r="AV276">
            <v>4977787</v>
          </cell>
          <cell r="AW276">
            <v>348445</v>
          </cell>
          <cell r="AX276">
            <v>0</v>
          </cell>
          <cell r="AY276">
            <v>164850</v>
          </cell>
          <cell r="AZ276">
            <v>4177312</v>
          </cell>
          <cell r="BA276">
            <v>1099000</v>
          </cell>
          <cell r="BB276">
            <v>1.7</v>
          </cell>
          <cell r="BC276">
            <v>769300</v>
          </cell>
          <cell r="BD276">
            <v>1868300</v>
          </cell>
          <cell r="BE276">
            <v>2309012</v>
          </cell>
          <cell r="BF276">
            <v>468123</v>
          </cell>
          <cell r="BG276">
            <v>3874039</v>
          </cell>
          <cell r="BH276">
            <v>2000000</v>
          </cell>
          <cell r="BI276">
            <v>0</v>
          </cell>
          <cell r="BJ276">
            <v>0</v>
          </cell>
          <cell r="BK276">
            <v>0</v>
          </cell>
          <cell r="BL276">
            <v>1835748</v>
          </cell>
          <cell r="BM276" t="b">
            <v>1</v>
          </cell>
          <cell r="BN276">
            <v>38291</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E276">
            <v>0</v>
          </cell>
          <cell r="CF276">
            <v>0</v>
          </cell>
          <cell r="CG276" t="str">
            <v>IANUARIE</v>
          </cell>
          <cell r="CH276" t="str">
            <v>IA</v>
          </cell>
          <cell r="CI276">
            <v>0</v>
          </cell>
          <cell r="CJ276" t="b">
            <v>0</v>
          </cell>
          <cell r="CK276">
            <v>0</v>
          </cell>
          <cell r="CL276">
            <v>0</v>
          </cell>
          <cell r="CM276">
            <v>0</v>
          </cell>
          <cell r="CN276">
            <v>11</v>
          </cell>
          <cell r="CO276" t="str">
            <v>N</v>
          </cell>
          <cell r="CP276" t="str">
            <v>N</v>
          </cell>
          <cell r="CQ276" t="b">
            <v>0</v>
          </cell>
          <cell r="CR276">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t="b">
            <v>0</v>
          </cell>
          <cell r="DN276" t="b">
            <v>0</v>
          </cell>
          <cell r="DO276" t="b">
            <v>0</v>
          </cell>
          <cell r="DP276" t="b">
            <v>0</v>
          </cell>
          <cell r="DQ276">
            <v>0</v>
          </cell>
          <cell r="DR276">
            <v>0</v>
          </cell>
          <cell r="DS276">
            <v>0</v>
          </cell>
          <cell r="DT276">
            <v>0</v>
          </cell>
          <cell r="DU276">
            <v>0</v>
          </cell>
          <cell r="DV276">
            <v>0</v>
          </cell>
          <cell r="DW276">
            <v>0</v>
          </cell>
          <cell r="DX276">
            <v>0</v>
          </cell>
          <cell r="DY276">
            <v>0</v>
          </cell>
          <cell r="DZ276">
            <v>0</v>
          </cell>
          <cell r="EA276">
            <v>0</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v>0</v>
          </cell>
          <cell r="EP276">
            <v>0</v>
          </cell>
          <cell r="EQ276">
            <v>0</v>
          </cell>
          <cell r="ER276" t="b">
            <v>0</v>
          </cell>
          <cell r="ES276">
            <v>0</v>
          </cell>
          <cell r="ET276">
            <v>0</v>
          </cell>
          <cell r="EU276">
            <v>0</v>
          </cell>
          <cell r="EW276" t="b">
            <v>0</v>
          </cell>
        </row>
        <row r="277">
          <cell r="A277">
            <v>346</v>
          </cell>
          <cell r="B277" t="str">
            <v>2670510054664</v>
          </cell>
          <cell r="C277" t="str">
            <v>vechi</v>
          </cell>
          <cell r="D277" t="str">
            <v>STERTL IRINA</v>
          </cell>
          <cell r="E277" t="str">
            <v>STERTL</v>
          </cell>
          <cell r="F277" t="str">
            <v>IRINA</v>
          </cell>
          <cell r="G277" t="str">
            <v>consilier</v>
          </cell>
          <cell r="H277">
            <v>0</v>
          </cell>
          <cell r="I277">
            <v>3829067</v>
          </cell>
          <cell r="J277">
            <v>3829067</v>
          </cell>
          <cell r="K277">
            <v>3829067</v>
          </cell>
          <cell r="L277">
            <v>0</v>
          </cell>
          <cell r="M277">
            <v>0</v>
          </cell>
          <cell r="N277">
            <v>0</v>
          </cell>
          <cell r="O277">
            <v>0</v>
          </cell>
          <cell r="P277">
            <v>0</v>
          </cell>
          <cell r="Q277">
            <v>168</v>
          </cell>
          <cell r="R277">
            <v>168</v>
          </cell>
          <cell r="S277">
            <v>0</v>
          </cell>
          <cell r="T277">
            <v>0</v>
          </cell>
          <cell r="U277">
            <v>0</v>
          </cell>
          <cell r="V277">
            <v>0</v>
          </cell>
          <cell r="W277">
            <v>0</v>
          </cell>
          <cell r="X277">
            <v>0</v>
          </cell>
          <cell r="Y277">
            <v>0</v>
          </cell>
          <cell r="Z277">
            <v>5</v>
          </cell>
          <cell r="AA277">
            <v>191453</v>
          </cell>
          <cell r="AB277">
            <v>191453</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201026</v>
          </cell>
          <cell r="AU277">
            <v>38291</v>
          </cell>
          <cell r="AV277">
            <v>4020520</v>
          </cell>
          <cell r="AW277">
            <v>281436</v>
          </cell>
          <cell r="AX277">
            <v>0</v>
          </cell>
          <cell r="AY277">
            <v>164850</v>
          </cell>
          <cell r="AZ277">
            <v>3334917</v>
          </cell>
          <cell r="BA277">
            <v>1099000</v>
          </cell>
          <cell r="BB277">
            <v>1</v>
          </cell>
          <cell r="BC277">
            <v>0</v>
          </cell>
          <cell r="BD277">
            <v>1099000</v>
          </cell>
          <cell r="BE277">
            <v>2235917</v>
          </cell>
          <cell r="BF277">
            <v>451311</v>
          </cell>
          <cell r="BG277">
            <v>3048456</v>
          </cell>
          <cell r="BH277">
            <v>1400000</v>
          </cell>
          <cell r="BI277">
            <v>0</v>
          </cell>
          <cell r="BJ277">
            <v>0</v>
          </cell>
          <cell r="BK277">
            <v>0</v>
          </cell>
          <cell r="BL277">
            <v>1610165</v>
          </cell>
          <cell r="BM277" t="b">
            <v>1</v>
          </cell>
          <cell r="BN277">
            <v>38291</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E277">
            <v>0</v>
          </cell>
          <cell r="CF277">
            <v>0</v>
          </cell>
          <cell r="CG277" t="str">
            <v>IANUARIE</v>
          </cell>
          <cell r="CH277" t="str">
            <v>IA</v>
          </cell>
          <cell r="CI277">
            <v>0</v>
          </cell>
          <cell r="CJ277" t="b">
            <v>0</v>
          </cell>
          <cell r="CK277">
            <v>0</v>
          </cell>
          <cell r="CL277">
            <v>0</v>
          </cell>
          <cell r="CM277">
            <v>0</v>
          </cell>
          <cell r="CN277">
            <v>11</v>
          </cell>
          <cell r="CO277" t="str">
            <v>N</v>
          </cell>
          <cell r="CP277" t="str">
            <v>N</v>
          </cell>
          <cell r="CQ277" t="b">
            <v>0</v>
          </cell>
          <cell r="CR277">
            <v>0</v>
          </cell>
          <cell r="CS277">
            <v>0</v>
          </cell>
          <cell r="CT277">
            <v>0</v>
          </cell>
          <cell r="CU277">
            <v>0</v>
          </cell>
          <cell r="CV277">
            <v>0</v>
          </cell>
          <cell r="CW277">
            <v>0</v>
          </cell>
          <cell r="CX277">
            <v>0</v>
          </cell>
          <cell r="CY277">
            <v>0</v>
          </cell>
          <cell r="CZ277">
            <v>0</v>
          </cell>
          <cell r="DA277">
            <v>0</v>
          </cell>
          <cell r="DB277">
            <v>0</v>
          </cell>
          <cell r="DC277">
            <v>0</v>
          </cell>
          <cell r="DD277">
            <v>0</v>
          </cell>
          <cell r="DE277">
            <v>0</v>
          </cell>
          <cell r="DF277">
            <v>0</v>
          </cell>
          <cell r="DG277">
            <v>0</v>
          </cell>
          <cell r="DH277">
            <v>0</v>
          </cell>
          <cell r="DI277">
            <v>0</v>
          </cell>
          <cell r="DJ277">
            <v>0</v>
          </cell>
          <cell r="DK277">
            <v>0</v>
          </cell>
          <cell r="DL277">
            <v>0</v>
          </cell>
          <cell r="DM277" t="b">
            <v>0</v>
          </cell>
          <cell r="DN277" t="b">
            <v>0</v>
          </cell>
          <cell r="DO277" t="b">
            <v>0</v>
          </cell>
          <cell r="DP277" t="b">
            <v>0</v>
          </cell>
          <cell r="DQ277">
            <v>0</v>
          </cell>
          <cell r="DR277">
            <v>0</v>
          </cell>
          <cell r="DS277">
            <v>0</v>
          </cell>
          <cell r="DT277">
            <v>0</v>
          </cell>
          <cell r="DU277">
            <v>0</v>
          </cell>
          <cell r="DV277">
            <v>0</v>
          </cell>
          <cell r="DW277">
            <v>0</v>
          </cell>
          <cell r="DX277">
            <v>0</v>
          </cell>
          <cell r="DY277">
            <v>0</v>
          </cell>
          <cell r="DZ277">
            <v>0</v>
          </cell>
          <cell r="EA277">
            <v>0</v>
          </cell>
          <cell r="EB277">
            <v>0</v>
          </cell>
          <cell r="EC277">
            <v>0</v>
          </cell>
          <cell r="ED277">
            <v>0</v>
          </cell>
          <cell r="EE277">
            <v>0</v>
          </cell>
          <cell r="EF277">
            <v>0</v>
          </cell>
          <cell r="EG277">
            <v>0</v>
          </cell>
          <cell r="EH277">
            <v>0</v>
          </cell>
          <cell r="EI277">
            <v>0</v>
          </cell>
          <cell r="EJ277">
            <v>0</v>
          </cell>
          <cell r="EK277">
            <v>0</v>
          </cell>
          <cell r="EL277">
            <v>0</v>
          </cell>
          <cell r="EM277">
            <v>0</v>
          </cell>
          <cell r="EN277">
            <v>0</v>
          </cell>
          <cell r="EO277">
            <v>0</v>
          </cell>
          <cell r="EP277">
            <v>0</v>
          </cell>
          <cell r="EQ277">
            <v>0</v>
          </cell>
          <cell r="ER277" t="b">
            <v>0</v>
          </cell>
          <cell r="ES277">
            <v>0</v>
          </cell>
          <cell r="ET277">
            <v>0</v>
          </cell>
          <cell r="EU277">
            <v>0</v>
          </cell>
          <cell r="EV277">
            <v>36479</v>
          </cell>
          <cell r="EW277" t="b">
            <v>0</v>
          </cell>
        </row>
        <row r="278">
          <cell r="A278">
            <v>342</v>
          </cell>
          <cell r="B278" t="str">
            <v>1440407020017</v>
          </cell>
          <cell r="C278" t="str">
            <v>vechi</v>
          </cell>
          <cell r="D278" t="str">
            <v>ANDREIESCU IOAN</v>
          </cell>
          <cell r="E278" t="str">
            <v>ANDREIESCU</v>
          </cell>
          <cell r="F278" t="str">
            <v>IOAN</v>
          </cell>
          <cell r="G278" t="str">
            <v>consilier</v>
          </cell>
          <cell r="H278">
            <v>0</v>
          </cell>
          <cell r="I278">
            <v>3677200</v>
          </cell>
          <cell r="J278">
            <v>3677200</v>
          </cell>
          <cell r="K278">
            <v>3677200</v>
          </cell>
          <cell r="L278">
            <v>0</v>
          </cell>
          <cell r="M278">
            <v>0</v>
          </cell>
          <cell r="N278">
            <v>0</v>
          </cell>
          <cell r="O278">
            <v>0</v>
          </cell>
          <cell r="P278">
            <v>0</v>
          </cell>
          <cell r="Q278">
            <v>168</v>
          </cell>
          <cell r="R278">
            <v>168</v>
          </cell>
          <cell r="S278">
            <v>0</v>
          </cell>
          <cell r="T278">
            <v>0</v>
          </cell>
          <cell r="U278">
            <v>0</v>
          </cell>
          <cell r="V278">
            <v>0</v>
          </cell>
          <cell r="W278">
            <v>0</v>
          </cell>
          <cell r="X278">
            <v>0</v>
          </cell>
          <cell r="Y278">
            <v>0</v>
          </cell>
          <cell r="Z278">
            <v>25</v>
          </cell>
          <cell r="AA278">
            <v>919300</v>
          </cell>
          <cell r="AB278">
            <v>919300</v>
          </cell>
          <cell r="AC278">
            <v>10</v>
          </cell>
          <cell r="AD278">
            <v>367720</v>
          </cell>
          <cell r="AE278">
            <v>367720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248211</v>
          </cell>
          <cell r="AU278">
            <v>36772</v>
          </cell>
          <cell r="AV278">
            <v>4964220</v>
          </cell>
          <cell r="AW278">
            <v>347495</v>
          </cell>
          <cell r="AX278">
            <v>0</v>
          </cell>
          <cell r="AY278">
            <v>164850</v>
          </cell>
          <cell r="AZ278">
            <v>4166892</v>
          </cell>
          <cell r="BA278">
            <v>1099000</v>
          </cell>
          <cell r="BB278">
            <v>1</v>
          </cell>
          <cell r="BC278">
            <v>0</v>
          </cell>
          <cell r="BD278">
            <v>1099000</v>
          </cell>
          <cell r="BE278">
            <v>3067892</v>
          </cell>
          <cell r="BF278">
            <v>642665</v>
          </cell>
          <cell r="BG278">
            <v>3689077</v>
          </cell>
          <cell r="BH278">
            <v>1700000</v>
          </cell>
          <cell r="BI278">
            <v>0</v>
          </cell>
          <cell r="BJ278">
            <v>0</v>
          </cell>
          <cell r="BK278">
            <v>0</v>
          </cell>
          <cell r="BL278">
            <v>1952305</v>
          </cell>
          <cell r="BM278" t="b">
            <v>1</v>
          </cell>
          <cell r="BN278">
            <v>36772</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t="str">
            <v>n</v>
          </cell>
          <cell r="CE278">
            <v>0</v>
          </cell>
          <cell r="CF278">
            <v>0</v>
          </cell>
          <cell r="CG278" t="str">
            <v>IANUARIE</v>
          </cell>
          <cell r="CH278" t="str">
            <v>IA</v>
          </cell>
          <cell r="CI278">
            <v>0</v>
          </cell>
          <cell r="CJ278" t="b">
            <v>0</v>
          </cell>
          <cell r="CK278">
            <v>0</v>
          </cell>
          <cell r="CL278">
            <v>0</v>
          </cell>
          <cell r="CM278">
            <v>0</v>
          </cell>
          <cell r="CN278">
            <v>11</v>
          </cell>
          <cell r="CO278" t="str">
            <v>N</v>
          </cell>
          <cell r="CP278" t="str">
            <v>N</v>
          </cell>
          <cell r="CQ278" t="b">
            <v>0</v>
          </cell>
          <cell r="CR278">
            <v>0</v>
          </cell>
          <cell r="CS278">
            <v>0</v>
          </cell>
          <cell r="CT278">
            <v>0</v>
          </cell>
          <cell r="CU278">
            <v>0</v>
          </cell>
          <cell r="CV278">
            <v>0</v>
          </cell>
          <cell r="CW278">
            <v>0</v>
          </cell>
          <cell r="CX278">
            <v>0</v>
          </cell>
          <cell r="CY278">
            <v>0</v>
          </cell>
          <cell r="CZ278">
            <v>0</v>
          </cell>
          <cell r="DA278">
            <v>0</v>
          </cell>
          <cell r="DB278">
            <v>0</v>
          </cell>
          <cell r="DC278">
            <v>0</v>
          </cell>
          <cell r="DD278">
            <v>0</v>
          </cell>
          <cell r="DE278">
            <v>0</v>
          </cell>
          <cell r="DF278">
            <v>0</v>
          </cell>
          <cell r="DG278">
            <v>0</v>
          </cell>
          <cell r="DH278">
            <v>0</v>
          </cell>
          <cell r="DI278">
            <v>0</v>
          </cell>
          <cell r="DJ278">
            <v>0</v>
          </cell>
          <cell r="DK278">
            <v>0</v>
          </cell>
          <cell r="DL278">
            <v>0</v>
          </cell>
          <cell r="DM278" t="b">
            <v>0</v>
          </cell>
          <cell r="DN278" t="b">
            <v>0</v>
          </cell>
          <cell r="DO278" t="b">
            <v>0</v>
          </cell>
          <cell r="DP278" t="b">
            <v>0</v>
          </cell>
          <cell r="DQ278">
            <v>0</v>
          </cell>
          <cell r="DR278">
            <v>0</v>
          </cell>
          <cell r="DS278">
            <v>0</v>
          </cell>
          <cell r="DT278">
            <v>0</v>
          </cell>
          <cell r="DU278">
            <v>0</v>
          </cell>
          <cell r="DV278">
            <v>0</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t="b">
            <v>0</v>
          </cell>
          <cell r="ES278">
            <v>0</v>
          </cell>
          <cell r="ET278">
            <v>0</v>
          </cell>
          <cell r="EU278">
            <v>0</v>
          </cell>
          <cell r="EV278">
            <v>28460</v>
          </cell>
          <cell r="EW278" t="b">
            <v>0</v>
          </cell>
        </row>
        <row r="279">
          <cell r="A279">
            <v>343</v>
          </cell>
          <cell r="B279" t="str">
            <v>1410322020040</v>
          </cell>
          <cell r="C279" t="str">
            <v>vechi</v>
          </cell>
          <cell r="D279" t="str">
            <v>GRECU GHEORGHE</v>
          </cell>
          <cell r="E279" t="str">
            <v>GRECU</v>
          </cell>
          <cell r="F279" t="str">
            <v>GHEORGHE</v>
          </cell>
          <cell r="G279" t="str">
            <v>consilier</v>
          </cell>
          <cell r="H279">
            <v>0</v>
          </cell>
          <cell r="I279">
            <v>3905000</v>
          </cell>
          <cell r="J279">
            <v>3905000</v>
          </cell>
          <cell r="K279">
            <v>3905000</v>
          </cell>
          <cell r="L279">
            <v>0</v>
          </cell>
          <cell r="M279">
            <v>0</v>
          </cell>
          <cell r="N279">
            <v>0</v>
          </cell>
          <cell r="O279">
            <v>0</v>
          </cell>
          <cell r="P279">
            <v>0</v>
          </cell>
          <cell r="Q279">
            <v>168</v>
          </cell>
          <cell r="R279">
            <v>168</v>
          </cell>
          <cell r="S279">
            <v>0</v>
          </cell>
          <cell r="T279">
            <v>0</v>
          </cell>
          <cell r="U279">
            <v>0</v>
          </cell>
          <cell r="V279">
            <v>0</v>
          </cell>
          <cell r="W279">
            <v>0</v>
          </cell>
          <cell r="X279">
            <v>0</v>
          </cell>
          <cell r="Y279">
            <v>0</v>
          </cell>
          <cell r="Z279">
            <v>25</v>
          </cell>
          <cell r="AA279">
            <v>976250</v>
          </cell>
          <cell r="AB279">
            <v>976250</v>
          </cell>
          <cell r="AC279">
            <v>10</v>
          </cell>
          <cell r="AD279">
            <v>390500</v>
          </cell>
          <cell r="AE279">
            <v>390500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263588</v>
          </cell>
          <cell r="AU279">
            <v>39050</v>
          </cell>
          <cell r="AV279">
            <v>5271750</v>
          </cell>
          <cell r="AW279">
            <v>369022</v>
          </cell>
          <cell r="AX279">
            <v>0</v>
          </cell>
          <cell r="AY279">
            <v>164850</v>
          </cell>
          <cell r="AZ279">
            <v>4435240</v>
          </cell>
          <cell r="BA279">
            <v>1099000</v>
          </cell>
          <cell r="BB279">
            <v>1.35</v>
          </cell>
          <cell r="BC279">
            <v>384650</v>
          </cell>
          <cell r="BD279">
            <v>1483650</v>
          </cell>
          <cell r="BE279">
            <v>2951590</v>
          </cell>
          <cell r="BF279">
            <v>615916</v>
          </cell>
          <cell r="BG279">
            <v>3984174</v>
          </cell>
          <cell r="BH279">
            <v>1800000</v>
          </cell>
          <cell r="BI279">
            <v>0</v>
          </cell>
          <cell r="BJ279">
            <v>550000</v>
          </cell>
          <cell r="BK279">
            <v>0</v>
          </cell>
          <cell r="BL279">
            <v>1595124</v>
          </cell>
          <cell r="BM279" t="b">
            <v>1</v>
          </cell>
          <cell r="BN279">
            <v>39050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E279">
            <v>0</v>
          </cell>
          <cell r="CF279">
            <v>0</v>
          </cell>
          <cell r="CG279" t="str">
            <v>IANUARIE</v>
          </cell>
          <cell r="CH279" t="str">
            <v>IA</v>
          </cell>
          <cell r="CI279">
            <v>0</v>
          </cell>
          <cell r="CJ279" t="b">
            <v>0</v>
          </cell>
          <cell r="CK279">
            <v>0</v>
          </cell>
          <cell r="CL279">
            <v>0</v>
          </cell>
          <cell r="CM279">
            <v>0</v>
          </cell>
          <cell r="CN279">
            <v>11</v>
          </cell>
          <cell r="CO279" t="str">
            <v>N</v>
          </cell>
          <cell r="CP279" t="str">
            <v>N</v>
          </cell>
          <cell r="CQ279" t="b">
            <v>0</v>
          </cell>
          <cell r="CR279">
            <v>0</v>
          </cell>
          <cell r="CS279">
            <v>0</v>
          </cell>
          <cell r="CT279">
            <v>0</v>
          </cell>
          <cell r="CU279">
            <v>0</v>
          </cell>
          <cell r="CV279">
            <v>0</v>
          </cell>
          <cell r="CW279">
            <v>0</v>
          </cell>
          <cell r="CX279">
            <v>0</v>
          </cell>
          <cell r="CY279">
            <v>0</v>
          </cell>
          <cell r="CZ279">
            <v>0</v>
          </cell>
          <cell r="DA279">
            <v>0</v>
          </cell>
          <cell r="DB279">
            <v>0</v>
          </cell>
          <cell r="DC279">
            <v>0</v>
          </cell>
          <cell r="DD279">
            <v>0</v>
          </cell>
          <cell r="DE279">
            <v>0</v>
          </cell>
          <cell r="DF279">
            <v>0</v>
          </cell>
          <cell r="DG279">
            <v>0</v>
          </cell>
          <cell r="DH279">
            <v>0</v>
          </cell>
          <cell r="DI279">
            <v>0</v>
          </cell>
          <cell r="DJ279">
            <v>0</v>
          </cell>
          <cell r="DK279">
            <v>0</v>
          </cell>
          <cell r="DL279">
            <v>0</v>
          </cell>
          <cell r="DM279" t="b">
            <v>0</v>
          </cell>
          <cell r="DN279" t="b">
            <v>0</v>
          </cell>
          <cell r="DO279" t="b">
            <v>0</v>
          </cell>
          <cell r="DP279" t="b">
            <v>0</v>
          </cell>
          <cell r="DQ279">
            <v>0</v>
          </cell>
          <cell r="DR279">
            <v>0</v>
          </cell>
          <cell r="DS279">
            <v>0</v>
          </cell>
          <cell r="DT279">
            <v>0</v>
          </cell>
          <cell r="DU279">
            <v>0</v>
          </cell>
          <cell r="DV279">
            <v>0</v>
          </cell>
          <cell r="DW279">
            <v>0</v>
          </cell>
          <cell r="DX279">
            <v>0</v>
          </cell>
          <cell r="DY279">
            <v>0</v>
          </cell>
          <cell r="DZ279">
            <v>0</v>
          </cell>
          <cell r="EA279">
            <v>0</v>
          </cell>
          <cell r="EB279">
            <v>0</v>
          </cell>
          <cell r="EC279">
            <v>0</v>
          </cell>
          <cell r="ED279">
            <v>0</v>
          </cell>
          <cell r="EE279">
            <v>0</v>
          </cell>
          <cell r="EF279">
            <v>0</v>
          </cell>
          <cell r="EG279">
            <v>0</v>
          </cell>
          <cell r="EH279">
            <v>0</v>
          </cell>
          <cell r="EI279">
            <v>0</v>
          </cell>
          <cell r="EJ279">
            <v>0</v>
          </cell>
          <cell r="EK279">
            <v>0</v>
          </cell>
          <cell r="EL279">
            <v>0</v>
          </cell>
          <cell r="EM279">
            <v>0</v>
          </cell>
          <cell r="EN279">
            <v>0</v>
          </cell>
          <cell r="EO279">
            <v>0</v>
          </cell>
          <cell r="EP279">
            <v>0</v>
          </cell>
          <cell r="EQ279">
            <v>0</v>
          </cell>
          <cell r="ER279" t="b">
            <v>0</v>
          </cell>
          <cell r="ES279">
            <v>0</v>
          </cell>
          <cell r="ET279">
            <v>0</v>
          </cell>
          <cell r="EU279">
            <v>0</v>
          </cell>
          <cell r="EV279">
            <v>25771</v>
          </cell>
          <cell r="EW279" t="b">
            <v>0</v>
          </cell>
        </row>
        <row r="280">
          <cell r="A280">
            <v>338</v>
          </cell>
          <cell r="B280" t="str">
            <v>2510804020033</v>
          </cell>
          <cell r="C280" t="str">
            <v>vechi</v>
          </cell>
          <cell r="D280" t="str">
            <v>CEREAN EUGENIA-ZOIE</v>
          </cell>
          <cell r="E280" t="str">
            <v>CEREAN</v>
          </cell>
          <cell r="F280" t="str">
            <v>EUGENIA-ZOIE</v>
          </cell>
          <cell r="G280" t="str">
            <v>referent specia</v>
          </cell>
          <cell r="H280">
            <v>0</v>
          </cell>
          <cell r="I280">
            <v>2719100</v>
          </cell>
          <cell r="J280">
            <v>2719100</v>
          </cell>
          <cell r="K280">
            <v>2719100</v>
          </cell>
          <cell r="L280">
            <v>0</v>
          </cell>
          <cell r="M280">
            <v>0</v>
          </cell>
          <cell r="N280">
            <v>0</v>
          </cell>
          <cell r="O280">
            <v>0</v>
          </cell>
          <cell r="P280">
            <v>0</v>
          </cell>
          <cell r="Q280">
            <v>168</v>
          </cell>
          <cell r="R280">
            <v>168</v>
          </cell>
          <cell r="S280">
            <v>0</v>
          </cell>
          <cell r="T280">
            <v>0</v>
          </cell>
          <cell r="U280">
            <v>0</v>
          </cell>
          <cell r="V280">
            <v>0</v>
          </cell>
          <cell r="W280">
            <v>0</v>
          </cell>
          <cell r="X280">
            <v>0</v>
          </cell>
          <cell r="Y280">
            <v>0</v>
          </cell>
          <cell r="Z280">
            <v>25</v>
          </cell>
          <cell r="AA280">
            <v>679775</v>
          </cell>
          <cell r="AB280">
            <v>679775</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169944</v>
          </cell>
          <cell r="AU280">
            <v>27191</v>
          </cell>
          <cell r="AV280">
            <v>3398875</v>
          </cell>
          <cell r="AW280">
            <v>237921</v>
          </cell>
          <cell r="AX280">
            <v>0</v>
          </cell>
          <cell r="AY280">
            <v>164850</v>
          </cell>
          <cell r="AZ280">
            <v>2798969</v>
          </cell>
          <cell r="BA280">
            <v>1099000</v>
          </cell>
          <cell r="BB280">
            <v>1</v>
          </cell>
          <cell r="BC280">
            <v>0</v>
          </cell>
          <cell r="BD280">
            <v>1099000</v>
          </cell>
          <cell r="BE280">
            <v>1699969</v>
          </cell>
          <cell r="BF280">
            <v>328043</v>
          </cell>
          <cell r="BG280">
            <v>2635776</v>
          </cell>
          <cell r="BH280">
            <v>1200000</v>
          </cell>
          <cell r="BI280">
            <v>0</v>
          </cell>
          <cell r="BJ280">
            <v>0</v>
          </cell>
          <cell r="BK280">
            <v>0</v>
          </cell>
          <cell r="BL280">
            <v>1408585</v>
          </cell>
          <cell r="BM280" t="b">
            <v>1</v>
          </cell>
          <cell r="BN280">
            <v>27191</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E280">
            <v>0</v>
          </cell>
          <cell r="CF280">
            <v>0</v>
          </cell>
          <cell r="CG280" t="str">
            <v>IANUARIE</v>
          </cell>
          <cell r="CH280" t="str">
            <v>I</v>
          </cell>
          <cell r="CI280">
            <v>0</v>
          </cell>
          <cell r="CJ280" t="b">
            <v>0</v>
          </cell>
          <cell r="CK280">
            <v>0</v>
          </cell>
          <cell r="CL280">
            <v>0</v>
          </cell>
          <cell r="CM280">
            <v>0</v>
          </cell>
          <cell r="CN280">
            <v>11</v>
          </cell>
          <cell r="CO280" t="str">
            <v>N</v>
          </cell>
          <cell r="CP280" t="str">
            <v>N</v>
          </cell>
          <cell r="CQ280" t="b">
            <v>0</v>
          </cell>
          <cell r="CR280">
            <v>0</v>
          </cell>
          <cell r="CS280">
            <v>0</v>
          </cell>
          <cell r="CT280">
            <v>0</v>
          </cell>
          <cell r="CU280">
            <v>0</v>
          </cell>
          <cell r="CV280">
            <v>0</v>
          </cell>
          <cell r="CW280">
            <v>0</v>
          </cell>
          <cell r="CX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t="b">
            <v>0</v>
          </cell>
          <cell r="DN280" t="b">
            <v>0</v>
          </cell>
          <cell r="DO280" t="b">
            <v>0</v>
          </cell>
          <cell r="DP280" t="b">
            <v>0</v>
          </cell>
          <cell r="DQ280">
            <v>0</v>
          </cell>
          <cell r="DR280">
            <v>0</v>
          </cell>
          <cell r="DS280">
            <v>0</v>
          </cell>
          <cell r="DT280">
            <v>0</v>
          </cell>
          <cell r="DU280">
            <v>0</v>
          </cell>
          <cell r="DV280">
            <v>0</v>
          </cell>
          <cell r="DW280">
            <v>0</v>
          </cell>
          <cell r="DX280">
            <v>0</v>
          </cell>
          <cell r="DY280">
            <v>0</v>
          </cell>
          <cell r="DZ280">
            <v>0</v>
          </cell>
          <cell r="EA280">
            <v>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v>0</v>
          </cell>
          <cell r="EP280">
            <v>0</v>
          </cell>
          <cell r="EQ280">
            <v>0</v>
          </cell>
          <cell r="ER280" t="b">
            <v>0</v>
          </cell>
          <cell r="ES280">
            <v>0</v>
          </cell>
          <cell r="ET280">
            <v>0</v>
          </cell>
          <cell r="EU280">
            <v>0</v>
          </cell>
          <cell r="EW280" t="b">
            <v>0</v>
          </cell>
        </row>
        <row r="281">
          <cell r="A281">
            <v>345</v>
          </cell>
          <cell r="B281" t="str">
            <v>2450210020040</v>
          </cell>
          <cell r="C281" t="str">
            <v>vechi</v>
          </cell>
          <cell r="D281" t="str">
            <v>SAVIN MARIA</v>
          </cell>
          <cell r="E281" t="str">
            <v>SAVIN</v>
          </cell>
          <cell r="F281" t="str">
            <v>MARIA</v>
          </cell>
          <cell r="G281" t="str">
            <v>consilier</v>
          </cell>
          <cell r="H281">
            <v>0</v>
          </cell>
          <cell r="I281">
            <v>3829067</v>
          </cell>
          <cell r="J281">
            <v>3829067</v>
          </cell>
          <cell r="K281">
            <v>3829067</v>
          </cell>
          <cell r="L281">
            <v>0</v>
          </cell>
          <cell r="M281">
            <v>0</v>
          </cell>
          <cell r="N281">
            <v>0</v>
          </cell>
          <cell r="O281">
            <v>0</v>
          </cell>
          <cell r="P281">
            <v>0</v>
          </cell>
          <cell r="Q281">
            <v>168</v>
          </cell>
          <cell r="R281">
            <v>168</v>
          </cell>
          <cell r="S281">
            <v>0</v>
          </cell>
          <cell r="T281">
            <v>0</v>
          </cell>
          <cell r="U281">
            <v>0</v>
          </cell>
          <cell r="V281">
            <v>0</v>
          </cell>
          <cell r="W281">
            <v>0</v>
          </cell>
          <cell r="X281">
            <v>0</v>
          </cell>
          <cell r="Y281">
            <v>0</v>
          </cell>
          <cell r="Z281">
            <v>25</v>
          </cell>
          <cell r="AA281">
            <v>957267</v>
          </cell>
          <cell r="AB281">
            <v>957267</v>
          </cell>
          <cell r="AC281">
            <v>10</v>
          </cell>
          <cell r="AD281">
            <v>382907</v>
          </cell>
          <cell r="AE281">
            <v>382907</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258462</v>
          </cell>
          <cell r="AU281">
            <v>38291</v>
          </cell>
          <cell r="AV281">
            <v>5169241</v>
          </cell>
          <cell r="AW281">
            <v>361847</v>
          </cell>
          <cell r="AX281">
            <v>0</v>
          </cell>
          <cell r="AY281">
            <v>164850</v>
          </cell>
          <cell r="AZ281">
            <v>4345791</v>
          </cell>
          <cell r="BA281">
            <v>1099000</v>
          </cell>
          <cell r="BB281">
            <v>1.6</v>
          </cell>
          <cell r="BC281">
            <v>659400</v>
          </cell>
          <cell r="BD281">
            <v>1758400</v>
          </cell>
          <cell r="BE281">
            <v>2587391</v>
          </cell>
          <cell r="BF281">
            <v>532150</v>
          </cell>
          <cell r="BG281">
            <v>3978491</v>
          </cell>
          <cell r="BH281">
            <v>1800000</v>
          </cell>
          <cell r="BI281">
            <v>0</v>
          </cell>
          <cell r="BJ281">
            <v>0</v>
          </cell>
          <cell r="BK281">
            <v>0</v>
          </cell>
          <cell r="BL281">
            <v>2140200</v>
          </cell>
          <cell r="BM281" t="b">
            <v>1</v>
          </cell>
          <cell r="BN281">
            <v>38291</v>
          </cell>
          <cell r="BO281">
            <v>0</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E281">
            <v>0</v>
          </cell>
          <cell r="CF281">
            <v>0</v>
          </cell>
          <cell r="CG281" t="str">
            <v>IANUARIE</v>
          </cell>
          <cell r="CH281" t="str">
            <v>IA</v>
          </cell>
          <cell r="CI281">
            <v>0</v>
          </cell>
          <cell r="CJ281" t="b">
            <v>0</v>
          </cell>
          <cell r="CK281">
            <v>0</v>
          </cell>
          <cell r="CL281">
            <v>0</v>
          </cell>
          <cell r="CM281">
            <v>0</v>
          </cell>
          <cell r="CN281">
            <v>11</v>
          </cell>
          <cell r="CO281" t="str">
            <v>N</v>
          </cell>
          <cell r="CP281" t="str">
            <v>N</v>
          </cell>
          <cell r="CQ281" t="b">
            <v>0</v>
          </cell>
          <cell r="CR281">
            <v>0</v>
          </cell>
          <cell r="CS281">
            <v>0</v>
          </cell>
          <cell r="CT281">
            <v>0</v>
          </cell>
          <cell r="CU281">
            <v>0</v>
          </cell>
          <cell r="CV281">
            <v>0</v>
          </cell>
          <cell r="CW281">
            <v>0</v>
          </cell>
          <cell r="CX281">
            <v>0</v>
          </cell>
          <cell r="CY281">
            <v>0</v>
          </cell>
          <cell r="CZ281">
            <v>0</v>
          </cell>
          <cell r="DA281">
            <v>0</v>
          </cell>
          <cell r="DB281">
            <v>0</v>
          </cell>
          <cell r="DC281">
            <v>0</v>
          </cell>
          <cell r="DD281">
            <v>0</v>
          </cell>
          <cell r="DE281">
            <v>0</v>
          </cell>
          <cell r="DF281">
            <v>0</v>
          </cell>
          <cell r="DG281">
            <v>0</v>
          </cell>
          <cell r="DH281">
            <v>0</v>
          </cell>
          <cell r="DI281">
            <v>0</v>
          </cell>
          <cell r="DJ281">
            <v>0</v>
          </cell>
          <cell r="DK281">
            <v>0</v>
          </cell>
          <cell r="DL281">
            <v>0</v>
          </cell>
          <cell r="DM281" t="b">
            <v>0</v>
          </cell>
          <cell r="DN281" t="b">
            <v>0</v>
          </cell>
          <cell r="DO281" t="b">
            <v>0</v>
          </cell>
          <cell r="DP281" t="b">
            <v>0</v>
          </cell>
          <cell r="DQ281">
            <v>0</v>
          </cell>
          <cell r="DR281">
            <v>0</v>
          </cell>
          <cell r="DS281">
            <v>0</v>
          </cell>
          <cell r="DT281">
            <v>0</v>
          </cell>
          <cell r="DU281">
            <v>0</v>
          </cell>
          <cell r="DV281">
            <v>0</v>
          </cell>
          <cell r="DW281">
            <v>0</v>
          </cell>
          <cell r="DX281">
            <v>0</v>
          </cell>
          <cell r="DY281">
            <v>0</v>
          </cell>
          <cell r="DZ281">
            <v>0</v>
          </cell>
          <cell r="EA281">
            <v>0</v>
          </cell>
          <cell r="EB281">
            <v>0</v>
          </cell>
          <cell r="EC281">
            <v>0</v>
          </cell>
          <cell r="ED281">
            <v>0</v>
          </cell>
          <cell r="EE281">
            <v>0</v>
          </cell>
          <cell r="EF281">
            <v>0</v>
          </cell>
          <cell r="EG281">
            <v>0</v>
          </cell>
          <cell r="EH281">
            <v>0</v>
          </cell>
          <cell r="EI281">
            <v>0</v>
          </cell>
          <cell r="EJ281">
            <v>0</v>
          </cell>
          <cell r="EK281">
            <v>0</v>
          </cell>
          <cell r="EL281">
            <v>0</v>
          </cell>
          <cell r="EM281">
            <v>0</v>
          </cell>
          <cell r="EN281">
            <v>0</v>
          </cell>
          <cell r="EO281">
            <v>0</v>
          </cell>
          <cell r="EP281">
            <v>0</v>
          </cell>
          <cell r="EQ281">
            <v>0</v>
          </cell>
          <cell r="ER281" t="b">
            <v>0</v>
          </cell>
          <cell r="ES281">
            <v>0</v>
          </cell>
          <cell r="ET281">
            <v>0</v>
          </cell>
          <cell r="EU281">
            <v>0</v>
          </cell>
          <cell r="EV281">
            <v>34881</v>
          </cell>
          <cell r="EW281" t="b">
            <v>0</v>
          </cell>
        </row>
        <row r="282">
          <cell r="A282">
            <v>339</v>
          </cell>
          <cell r="B282" t="str">
            <v>1420826020031</v>
          </cell>
          <cell r="C282" t="str">
            <v>vechi</v>
          </cell>
          <cell r="D282" t="str">
            <v>DRONCA MIRCEA-ADRIAN</v>
          </cell>
          <cell r="E282" t="str">
            <v>DRONCA</v>
          </cell>
          <cell r="F282" t="str">
            <v>MIRCEA-ADRIAN</v>
          </cell>
          <cell r="G282" t="str">
            <v>inspector</v>
          </cell>
          <cell r="H282">
            <v>0</v>
          </cell>
          <cell r="I282">
            <v>2447933</v>
          </cell>
          <cell r="J282">
            <v>2447933</v>
          </cell>
          <cell r="K282">
            <v>2447933</v>
          </cell>
          <cell r="L282">
            <v>0</v>
          </cell>
          <cell r="M282">
            <v>0</v>
          </cell>
          <cell r="N282">
            <v>0</v>
          </cell>
          <cell r="O282">
            <v>0</v>
          </cell>
          <cell r="P282">
            <v>0</v>
          </cell>
          <cell r="Q282">
            <v>168</v>
          </cell>
          <cell r="R282">
            <v>168</v>
          </cell>
          <cell r="S282">
            <v>0</v>
          </cell>
          <cell r="T282">
            <v>0</v>
          </cell>
          <cell r="U282">
            <v>0</v>
          </cell>
          <cell r="V282">
            <v>0</v>
          </cell>
          <cell r="W282">
            <v>0</v>
          </cell>
          <cell r="X282">
            <v>0</v>
          </cell>
          <cell r="Y282">
            <v>0</v>
          </cell>
          <cell r="Z282">
            <v>25</v>
          </cell>
          <cell r="AA282">
            <v>611983</v>
          </cell>
          <cell r="AB282">
            <v>611983</v>
          </cell>
          <cell r="AC282">
            <v>10</v>
          </cell>
          <cell r="AD282">
            <v>244793</v>
          </cell>
          <cell r="AE282">
            <v>244793</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165235</v>
          </cell>
          <cell r="AU282">
            <v>24479</v>
          </cell>
          <cell r="AV282">
            <v>3304709</v>
          </cell>
          <cell r="AW282">
            <v>231330</v>
          </cell>
          <cell r="AX282">
            <v>0</v>
          </cell>
          <cell r="AY282">
            <v>164850</v>
          </cell>
          <cell r="AZ282">
            <v>2718815</v>
          </cell>
          <cell r="BA282">
            <v>1099000</v>
          </cell>
          <cell r="BB282">
            <v>1</v>
          </cell>
          <cell r="BC282">
            <v>0</v>
          </cell>
          <cell r="BD282">
            <v>1099000</v>
          </cell>
          <cell r="BE282">
            <v>1619815</v>
          </cell>
          <cell r="BF282">
            <v>309607</v>
          </cell>
          <cell r="BG282">
            <v>2574058</v>
          </cell>
          <cell r="BH282">
            <v>1200000</v>
          </cell>
          <cell r="BI282">
            <v>0</v>
          </cell>
          <cell r="BJ282">
            <v>0</v>
          </cell>
          <cell r="BK282">
            <v>0</v>
          </cell>
          <cell r="BL282">
            <v>1349579</v>
          </cell>
          <cell r="BM282" t="b">
            <v>1</v>
          </cell>
          <cell r="BN282">
            <v>24479</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t="str">
            <v>d</v>
          </cell>
          <cell r="CE282">
            <v>0</v>
          </cell>
          <cell r="CF282">
            <v>0</v>
          </cell>
          <cell r="CG282" t="str">
            <v>IANUARIE</v>
          </cell>
          <cell r="CH282" t="str">
            <v>IA</v>
          </cell>
          <cell r="CI282">
            <v>0</v>
          </cell>
          <cell r="CJ282" t="b">
            <v>0</v>
          </cell>
          <cell r="CK282">
            <v>0</v>
          </cell>
          <cell r="CL282">
            <v>0</v>
          </cell>
          <cell r="CM282">
            <v>0</v>
          </cell>
          <cell r="CN282">
            <v>11</v>
          </cell>
          <cell r="CO282" t="str">
            <v>N</v>
          </cell>
          <cell r="CP282" t="str">
            <v>N</v>
          </cell>
          <cell r="CQ282" t="b">
            <v>0</v>
          </cell>
          <cell r="CR282">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t="b">
            <v>0</v>
          </cell>
          <cell r="DN282" t="b">
            <v>0</v>
          </cell>
          <cell r="DO282" t="b">
            <v>0</v>
          </cell>
          <cell r="DP282" t="b">
            <v>0</v>
          </cell>
          <cell r="DQ282">
            <v>0</v>
          </cell>
          <cell r="DR282">
            <v>0</v>
          </cell>
          <cell r="DS282">
            <v>0</v>
          </cell>
          <cell r="DT282">
            <v>0</v>
          </cell>
          <cell r="DU282">
            <v>0</v>
          </cell>
          <cell r="DV282">
            <v>0</v>
          </cell>
          <cell r="DW282">
            <v>0</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0</v>
          </cell>
          <cell r="EM282">
            <v>0</v>
          </cell>
          <cell r="EN282">
            <v>0</v>
          </cell>
          <cell r="EO282">
            <v>0</v>
          </cell>
          <cell r="EP282">
            <v>0</v>
          </cell>
          <cell r="EQ282">
            <v>0</v>
          </cell>
          <cell r="ER282" t="b">
            <v>0</v>
          </cell>
          <cell r="ES282">
            <v>0</v>
          </cell>
          <cell r="ET282">
            <v>0</v>
          </cell>
          <cell r="EU282">
            <v>0</v>
          </cell>
          <cell r="EV282">
            <v>25055</v>
          </cell>
          <cell r="EW282" t="b">
            <v>0</v>
          </cell>
        </row>
        <row r="283">
          <cell r="A283">
            <v>334</v>
          </cell>
          <cell r="B283" t="str">
            <v>1730925020011</v>
          </cell>
          <cell r="C283" t="str">
            <v>vechi</v>
          </cell>
          <cell r="D283" t="str">
            <v>POPA RAZVAN-IOAN</v>
          </cell>
          <cell r="E283" t="str">
            <v>POPA</v>
          </cell>
          <cell r="F283" t="str">
            <v>RAZVAN-IOAN</v>
          </cell>
          <cell r="G283" t="str">
            <v>consilier</v>
          </cell>
          <cell r="H283">
            <v>0</v>
          </cell>
          <cell r="I283">
            <v>3905000</v>
          </cell>
          <cell r="J283">
            <v>3905000</v>
          </cell>
          <cell r="K283">
            <v>3905000</v>
          </cell>
          <cell r="L283">
            <v>0</v>
          </cell>
          <cell r="M283">
            <v>0</v>
          </cell>
          <cell r="N283">
            <v>0</v>
          </cell>
          <cell r="O283">
            <v>0</v>
          </cell>
          <cell r="P283">
            <v>0</v>
          </cell>
          <cell r="Q283">
            <v>168</v>
          </cell>
          <cell r="R283">
            <v>168</v>
          </cell>
          <cell r="S283">
            <v>0</v>
          </cell>
          <cell r="T283">
            <v>0</v>
          </cell>
          <cell r="U283">
            <v>0</v>
          </cell>
          <cell r="V283">
            <v>0</v>
          </cell>
          <cell r="W283">
            <v>0</v>
          </cell>
          <cell r="X283">
            <v>0</v>
          </cell>
          <cell r="Y283">
            <v>0</v>
          </cell>
          <cell r="Z283">
            <v>5</v>
          </cell>
          <cell r="AA283">
            <v>195250</v>
          </cell>
          <cell r="AB283">
            <v>195250</v>
          </cell>
          <cell r="AC283">
            <v>0</v>
          </cell>
          <cell r="AD283">
            <v>0</v>
          </cell>
          <cell r="AE283">
            <v>0</v>
          </cell>
          <cell r="AF283">
            <v>15</v>
          </cell>
          <cell r="AG283">
            <v>585750</v>
          </cell>
          <cell r="AH283">
            <v>585750</v>
          </cell>
          <cell r="AI283">
            <v>0</v>
          </cell>
          <cell r="AJ283">
            <v>0</v>
          </cell>
          <cell r="AK283">
            <v>0</v>
          </cell>
          <cell r="AL283">
            <v>0</v>
          </cell>
          <cell r="AM283">
            <v>0</v>
          </cell>
          <cell r="AN283">
            <v>0</v>
          </cell>
          <cell r="AO283">
            <v>0</v>
          </cell>
          <cell r="AP283">
            <v>0</v>
          </cell>
          <cell r="AQ283">
            <v>0</v>
          </cell>
          <cell r="AR283">
            <v>0</v>
          </cell>
          <cell r="AS283">
            <v>0</v>
          </cell>
          <cell r="AT283">
            <v>234300</v>
          </cell>
          <cell r="AU283">
            <v>39050</v>
          </cell>
          <cell r="AV283">
            <v>4686000</v>
          </cell>
          <cell r="AW283">
            <v>328020</v>
          </cell>
          <cell r="AX283">
            <v>0</v>
          </cell>
          <cell r="AY283">
            <v>164850</v>
          </cell>
          <cell r="AZ283">
            <v>3919780</v>
          </cell>
          <cell r="BA283">
            <v>1099000</v>
          </cell>
          <cell r="BB283">
            <v>1.35</v>
          </cell>
          <cell r="BC283">
            <v>384650</v>
          </cell>
          <cell r="BD283">
            <v>1483650</v>
          </cell>
          <cell r="BE283">
            <v>2436130</v>
          </cell>
          <cell r="BF283">
            <v>497360</v>
          </cell>
          <cell r="BG283">
            <v>3587270</v>
          </cell>
          <cell r="BH283">
            <v>1500000</v>
          </cell>
          <cell r="BI283">
            <v>0</v>
          </cell>
          <cell r="BJ283">
            <v>319784</v>
          </cell>
          <cell r="BK283">
            <v>0</v>
          </cell>
          <cell r="BL283">
            <v>1728436</v>
          </cell>
          <cell r="BM283" t="b">
            <v>1</v>
          </cell>
          <cell r="BN283">
            <v>39050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E283">
            <v>0</v>
          </cell>
          <cell r="CF283">
            <v>0</v>
          </cell>
          <cell r="CG283" t="str">
            <v>IANUARIE</v>
          </cell>
          <cell r="CH283" t="str">
            <v>IA</v>
          </cell>
          <cell r="CI283">
            <v>0</v>
          </cell>
          <cell r="CJ283" t="b">
            <v>0</v>
          </cell>
          <cell r="CK283">
            <v>0</v>
          </cell>
          <cell r="CL283">
            <v>0</v>
          </cell>
          <cell r="CM283">
            <v>0</v>
          </cell>
          <cell r="CN283">
            <v>11</v>
          </cell>
          <cell r="CO283" t="str">
            <v>N</v>
          </cell>
          <cell r="CP283" t="str">
            <v>N</v>
          </cell>
          <cell r="CQ283" t="b">
            <v>0</v>
          </cell>
          <cell r="CR283">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0</v>
          </cell>
          <cell r="DM283" t="b">
            <v>0</v>
          </cell>
          <cell r="DN283" t="b">
            <v>0</v>
          </cell>
          <cell r="DO283" t="b">
            <v>0</v>
          </cell>
          <cell r="DP283" t="b">
            <v>0</v>
          </cell>
          <cell r="DQ283">
            <v>0</v>
          </cell>
          <cell r="DR283">
            <v>0</v>
          </cell>
          <cell r="DS283">
            <v>0</v>
          </cell>
          <cell r="DT283">
            <v>0</v>
          </cell>
          <cell r="DU283">
            <v>0</v>
          </cell>
          <cell r="DV283">
            <v>0</v>
          </cell>
          <cell r="DW283">
            <v>0</v>
          </cell>
          <cell r="DX283">
            <v>0</v>
          </cell>
          <cell r="DY283">
            <v>0</v>
          </cell>
          <cell r="DZ283">
            <v>0</v>
          </cell>
          <cell r="EA283">
            <v>0</v>
          </cell>
          <cell r="EB283">
            <v>0</v>
          </cell>
          <cell r="EC283">
            <v>0</v>
          </cell>
          <cell r="ED283">
            <v>0</v>
          </cell>
          <cell r="EE283">
            <v>0</v>
          </cell>
          <cell r="EF283">
            <v>0</v>
          </cell>
          <cell r="EG283">
            <v>0</v>
          </cell>
          <cell r="EH283">
            <v>0</v>
          </cell>
          <cell r="EI283">
            <v>0</v>
          </cell>
          <cell r="EJ283">
            <v>0</v>
          </cell>
          <cell r="EK283">
            <v>0</v>
          </cell>
          <cell r="EL283">
            <v>0</v>
          </cell>
          <cell r="EM283">
            <v>0</v>
          </cell>
          <cell r="EN283">
            <v>0</v>
          </cell>
          <cell r="EO283">
            <v>0</v>
          </cell>
          <cell r="EP283">
            <v>0</v>
          </cell>
          <cell r="EQ283">
            <v>0</v>
          </cell>
          <cell r="ER283" t="b">
            <v>0</v>
          </cell>
          <cell r="ES283">
            <v>0</v>
          </cell>
          <cell r="ET283">
            <v>0</v>
          </cell>
          <cell r="EU283">
            <v>0</v>
          </cell>
          <cell r="EW283" t="b">
            <v>0</v>
          </cell>
        </row>
        <row r="284">
          <cell r="A284">
            <v>337</v>
          </cell>
          <cell r="B284" t="str">
            <v>2571010020012</v>
          </cell>
          <cell r="C284" t="str">
            <v>vechi</v>
          </cell>
          <cell r="D284" t="str">
            <v>BARBU FLORICA-DORINA</v>
          </cell>
          <cell r="E284" t="str">
            <v>BARBU</v>
          </cell>
          <cell r="F284" t="str">
            <v>FLORICA-DORINA</v>
          </cell>
          <cell r="G284" t="str">
            <v>referent specia</v>
          </cell>
          <cell r="H284">
            <v>0</v>
          </cell>
          <cell r="I284">
            <v>2719100</v>
          </cell>
          <cell r="J284">
            <v>2719100</v>
          </cell>
          <cell r="K284">
            <v>2719100</v>
          </cell>
          <cell r="L284">
            <v>0</v>
          </cell>
          <cell r="M284">
            <v>0</v>
          </cell>
          <cell r="N284">
            <v>0</v>
          </cell>
          <cell r="O284">
            <v>0</v>
          </cell>
          <cell r="P284">
            <v>0</v>
          </cell>
          <cell r="Q284">
            <v>168</v>
          </cell>
          <cell r="R284">
            <v>168</v>
          </cell>
          <cell r="S284">
            <v>0</v>
          </cell>
          <cell r="T284">
            <v>0</v>
          </cell>
          <cell r="U284">
            <v>0</v>
          </cell>
          <cell r="V284">
            <v>0</v>
          </cell>
          <cell r="W284">
            <v>0</v>
          </cell>
          <cell r="X284">
            <v>0</v>
          </cell>
          <cell r="Y284">
            <v>0</v>
          </cell>
          <cell r="Z284">
            <v>25</v>
          </cell>
          <cell r="AA284">
            <v>679775</v>
          </cell>
          <cell r="AB284">
            <v>679775</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169944</v>
          </cell>
          <cell r="AU284">
            <v>27191</v>
          </cell>
          <cell r="AV284">
            <v>3398875</v>
          </cell>
          <cell r="AW284">
            <v>237921</v>
          </cell>
          <cell r="AX284">
            <v>0</v>
          </cell>
          <cell r="AY284">
            <v>164850</v>
          </cell>
          <cell r="AZ284">
            <v>2798969</v>
          </cell>
          <cell r="BA284">
            <v>1099000</v>
          </cell>
          <cell r="BB284">
            <v>1</v>
          </cell>
          <cell r="BC284">
            <v>0</v>
          </cell>
          <cell r="BD284">
            <v>1099000</v>
          </cell>
          <cell r="BE284">
            <v>1699969</v>
          </cell>
          <cell r="BF284">
            <v>328043</v>
          </cell>
          <cell r="BG284">
            <v>2635776</v>
          </cell>
          <cell r="BH284">
            <v>1200000</v>
          </cell>
          <cell r="BI284">
            <v>0</v>
          </cell>
          <cell r="BJ284">
            <v>0</v>
          </cell>
          <cell r="BK284">
            <v>0</v>
          </cell>
          <cell r="BL284">
            <v>1408585</v>
          </cell>
          <cell r="BM284" t="b">
            <v>1</v>
          </cell>
          <cell r="BN284">
            <v>27191</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E284">
            <v>0</v>
          </cell>
          <cell r="CF284">
            <v>0</v>
          </cell>
          <cell r="CG284" t="str">
            <v>IANUARIE</v>
          </cell>
          <cell r="CH284" t="str">
            <v>IA</v>
          </cell>
          <cell r="CI284">
            <v>0</v>
          </cell>
          <cell r="CJ284" t="b">
            <v>0</v>
          </cell>
          <cell r="CK284">
            <v>0</v>
          </cell>
          <cell r="CL284">
            <v>0</v>
          </cell>
          <cell r="CM284">
            <v>0</v>
          </cell>
          <cell r="CN284">
            <v>11</v>
          </cell>
          <cell r="CO284" t="str">
            <v>N</v>
          </cell>
          <cell r="CP284" t="str">
            <v>N</v>
          </cell>
          <cell r="CQ284" t="b">
            <v>0</v>
          </cell>
          <cell r="CR284">
            <v>0</v>
          </cell>
          <cell r="CS284">
            <v>0</v>
          </cell>
          <cell r="CT284">
            <v>0</v>
          </cell>
          <cell r="CU284">
            <v>0</v>
          </cell>
          <cell r="CV284">
            <v>0</v>
          </cell>
          <cell r="CW284">
            <v>0</v>
          </cell>
          <cell r="CX284">
            <v>0</v>
          </cell>
          <cell r="CY284">
            <v>0</v>
          </cell>
          <cell r="CZ284">
            <v>0</v>
          </cell>
          <cell r="DA284">
            <v>0</v>
          </cell>
          <cell r="DB284">
            <v>0</v>
          </cell>
          <cell r="DC284">
            <v>0</v>
          </cell>
          <cell r="DD284">
            <v>0</v>
          </cell>
          <cell r="DE284">
            <v>0</v>
          </cell>
          <cell r="DF284">
            <v>0</v>
          </cell>
          <cell r="DG284">
            <v>0</v>
          </cell>
          <cell r="DH284">
            <v>0</v>
          </cell>
          <cell r="DI284">
            <v>0</v>
          </cell>
          <cell r="DJ284">
            <v>0</v>
          </cell>
          <cell r="DK284">
            <v>0</v>
          </cell>
          <cell r="DL284">
            <v>0</v>
          </cell>
          <cell r="DM284" t="b">
            <v>0</v>
          </cell>
          <cell r="DN284" t="b">
            <v>0</v>
          </cell>
          <cell r="DO284" t="b">
            <v>0</v>
          </cell>
          <cell r="DP284" t="b">
            <v>0</v>
          </cell>
          <cell r="DQ284">
            <v>0</v>
          </cell>
          <cell r="DR284">
            <v>0</v>
          </cell>
          <cell r="DS284">
            <v>0</v>
          </cell>
          <cell r="DT284">
            <v>0</v>
          </cell>
          <cell r="DU284">
            <v>0</v>
          </cell>
          <cell r="DV284">
            <v>0</v>
          </cell>
          <cell r="DW284">
            <v>0</v>
          </cell>
          <cell r="DX284">
            <v>0</v>
          </cell>
          <cell r="DY284">
            <v>0</v>
          </cell>
          <cell r="DZ284">
            <v>0</v>
          </cell>
          <cell r="EA284">
            <v>0</v>
          </cell>
          <cell r="EB284">
            <v>0</v>
          </cell>
          <cell r="EC284">
            <v>0</v>
          </cell>
          <cell r="ED284">
            <v>0</v>
          </cell>
          <cell r="EE284">
            <v>0</v>
          </cell>
          <cell r="EF284">
            <v>0</v>
          </cell>
          <cell r="EG284">
            <v>0</v>
          </cell>
          <cell r="EH284">
            <v>0</v>
          </cell>
          <cell r="EI284">
            <v>0</v>
          </cell>
          <cell r="EJ284">
            <v>0</v>
          </cell>
          <cell r="EK284">
            <v>0</v>
          </cell>
          <cell r="EL284">
            <v>0</v>
          </cell>
          <cell r="EM284">
            <v>0</v>
          </cell>
          <cell r="EN284">
            <v>0</v>
          </cell>
          <cell r="EO284">
            <v>0</v>
          </cell>
          <cell r="EP284">
            <v>0</v>
          </cell>
          <cell r="EQ284">
            <v>0</v>
          </cell>
          <cell r="ER284" t="b">
            <v>0</v>
          </cell>
          <cell r="ES284">
            <v>0</v>
          </cell>
          <cell r="ET284">
            <v>0</v>
          </cell>
          <cell r="EU284">
            <v>0</v>
          </cell>
          <cell r="EW284" t="b">
            <v>0</v>
          </cell>
        </row>
        <row r="285">
          <cell r="A285">
            <v>331</v>
          </cell>
          <cell r="B285" t="str">
            <v>2640716020023</v>
          </cell>
          <cell r="C285" t="str">
            <v>vechi</v>
          </cell>
          <cell r="D285" t="str">
            <v>KARPATI MANUELA</v>
          </cell>
          <cell r="E285" t="str">
            <v>KARPATI</v>
          </cell>
          <cell r="F285" t="str">
            <v>MANUELA</v>
          </cell>
          <cell r="G285" t="str">
            <v>consilier</v>
          </cell>
          <cell r="H285">
            <v>0</v>
          </cell>
          <cell r="I285">
            <v>3829067</v>
          </cell>
          <cell r="J285">
            <v>3829067</v>
          </cell>
          <cell r="K285">
            <v>3282057</v>
          </cell>
          <cell r="L285">
            <v>0</v>
          </cell>
          <cell r="M285">
            <v>0</v>
          </cell>
          <cell r="N285">
            <v>0</v>
          </cell>
          <cell r="O285">
            <v>0</v>
          </cell>
          <cell r="P285">
            <v>0</v>
          </cell>
          <cell r="Q285">
            <v>168</v>
          </cell>
          <cell r="R285">
            <v>144</v>
          </cell>
          <cell r="S285">
            <v>0</v>
          </cell>
          <cell r="T285">
            <v>0</v>
          </cell>
          <cell r="U285">
            <v>0</v>
          </cell>
          <cell r="V285">
            <v>0</v>
          </cell>
          <cell r="W285">
            <v>0</v>
          </cell>
          <cell r="X285">
            <v>0</v>
          </cell>
          <cell r="Y285">
            <v>0</v>
          </cell>
          <cell r="Z285">
            <v>15</v>
          </cell>
          <cell r="AA285">
            <v>492309</v>
          </cell>
          <cell r="AB285">
            <v>574360</v>
          </cell>
          <cell r="AC285">
            <v>0</v>
          </cell>
          <cell r="AD285">
            <v>0</v>
          </cell>
          <cell r="AE285">
            <v>0</v>
          </cell>
          <cell r="AF285">
            <v>0</v>
          </cell>
          <cell r="AG285">
            <v>0</v>
          </cell>
          <cell r="AH285">
            <v>0</v>
          </cell>
          <cell r="AI285">
            <v>24</v>
          </cell>
          <cell r="AJ285">
            <v>629061</v>
          </cell>
          <cell r="AK285">
            <v>0</v>
          </cell>
          <cell r="AL285">
            <v>0</v>
          </cell>
          <cell r="AM285">
            <v>0</v>
          </cell>
          <cell r="AN285">
            <v>0</v>
          </cell>
          <cell r="AO285">
            <v>0</v>
          </cell>
          <cell r="AP285">
            <v>0</v>
          </cell>
          <cell r="AQ285">
            <v>0</v>
          </cell>
          <cell r="AR285">
            <v>0</v>
          </cell>
          <cell r="AS285">
            <v>0</v>
          </cell>
          <cell r="AT285">
            <v>220171</v>
          </cell>
          <cell r="AU285">
            <v>38291</v>
          </cell>
          <cell r="AV285">
            <v>4403427</v>
          </cell>
          <cell r="AW285">
            <v>308240</v>
          </cell>
          <cell r="AX285">
            <v>0</v>
          </cell>
          <cell r="AY285">
            <v>164850</v>
          </cell>
          <cell r="AZ285">
            <v>3671875</v>
          </cell>
          <cell r="BA285">
            <v>1099000</v>
          </cell>
          <cell r="BB285">
            <v>1</v>
          </cell>
          <cell r="BC285">
            <v>0</v>
          </cell>
          <cell r="BD285">
            <v>1099000</v>
          </cell>
          <cell r="BE285">
            <v>2572875</v>
          </cell>
          <cell r="BF285">
            <v>528811</v>
          </cell>
          <cell r="BG285">
            <v>3307914</v>
          </cell>
          <cell r="BH285">
            <v>1500000</v>
          </cell>
          <cell r="BI285">
            <v>0</v>
          </cell>
          <cell r="BJ285">
            <v>0</v>
          </cell>
          <cell r="BK285">
            <v>0</v>
          </cell>
          <cell r="BL285">
            <v>1769623</v>
          </cell>
          <cell r="BM285" t="b">
            <v>1</v>
          </cell>
          <cell r="BN285">
            <v>38291</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E285">
            <v>0</v>
          </cell>
          <cell r="CF285">
            <v>0</v>
          </cell>
          <cell r="CG285" t="str">
            <v>IANUARIE</v>
          </cell>
          <cell r="CH285" t="str">
            <v>IA</v>
          </cell>
          <cell r="CI285">
            <v>0</v>
          </cell>
          <cell r="CJ285" t="b">
            <v>0</v>
          </cell>
          <cell r="CK285">
            <v>0</v>
          </cell>
          <cell r="CL285">
            <v>0</v>
          </cell>
          <cell r="CM285">
            <v>0</v>
          </cell>
          <cell r="CN285">
            <v>11</v>
          </cell>
          <cell r="CO285" t="str">
            <v>N</v>
          </cell>
          <cell r="CP285" t="str">
            <v>N</v>
          </cell>
          <cell r="CQ285" t="b">
            <v>0</v>
          </cell>
          <cell r="CR285">
            <v>0</v>
          </cell>
          <cell r="CS285">
            <v>0</v>
          </cell>
          <cell r="CT285">
            <v>0</v>
          </cell>
          <cell r="CU285">
            <v>0</v>
          </cell>
          <cell r="CV285">
            <v>0</v>
          </cell>
          <cell r="CW285">
            <v>0</v>
          </cell>
          <cell r="CX285">
            <v>0</v>
          </cell>
          <cell r="CY285">
            <v>0</v>
          </cell>
          <cell r="CZ285">
            <v>0</v>
          </cell>
          <cell r="DA285">
            <v>0</v>
          </cell>
          <cell r="DB285">
            <v>0</v>
          </cell>
          <cell r="DC285">
            <v>0</v>
          </cell>
          <cell r="DD285">
            <v>0</v>
          </cell>
          <cell r="DE285">
            <v>0</v>
          </cell>
          <cell r="DF285">
            <v>0</v>
          </cell>
          <cell r="DG285">
            <v>0</v>
          </cell>
          <cell r="DH285">
            <v>0</v>
          </cell>
          <cell r="DI285">
            <v>0</v>
          </cell>
          <cell r="DJ285">
            <v>0</v>
          </cell>
          <cell r="DK285">
            <v>0</v>
          </cell>
          <cell r="DL285">
            <v>0</v>
          </cell>
          <cell r="DM285" t="b">
            <v>0</v>
          </cell>
          <cell r="DN285" t="b">
            <v>0</v>
          </cell>
          <cell r="DO285" t="b">
            <v>0</v>
          </cell>
          <cell r="DP285" t="b">
            <v>0</v>
          </cell>
          <cell r="DQ285">
            <v>0</v>
          </cell>
          <cell r="DR285">
            <v>0</v>
          </cell>
          <cell r="DS285">
            <v>0</v>
          </cell>
          <cell r="DT285">
            <v>0</v>
          </cell>
          <cell r="DU285">
            <v>0</v>
          </cell>
          <cell r="DV285">
            <v>0</v>
          </cell>
          <cell r="DW285">
            <v>0</v>
          </cell>
          <cell r="DX285">
            <v>0</v>
          </cell>
          <cell r="DY285">
            <v>0</v>
          </cell>
          <cell r="DZ285">
            <v>0</v>
          </cell>
          <cell r="EA285">
            <v>0</v>
          </cell>
          <cell r="EB285">
            <v>0</v>
          </cell>
          <cell r="EC285">
            <v>0</v>
          </cell>
          <cell r="ED285">
            <v>0</v>
          </cell>
          <cell r="EE285">
            <v>0</v>
          </cell>
          <cell r="EF285">
            <v>0</v>
          </cell>
          <cell r="EG285">
            <v>0</v>
          </cell>
          <cell r="EH285">
            <v>0</v>
          </cell>
          <cell r="EI285">
            <v>0</v>
          </cell>
          <cell r="EJ285">
            <v>0</v>
          </cell>
          <cell r="EK285">
            <v>0</v>
          </cell>
          <cell r="EL285">
            <v>0</v>
          </cell>
          <cell r="EM285">
            <v>0</v>
          </cell>
          <cell r="EN285">
            <v>0</v>
          </cell>
          <cell r="EO285">
            <v>0</v>
          </cell>
          <cell r="EP285">
            <v>0</v>
          </cell>
          <cell r="EQ285">
            <v>0</v>
          </cell>
          <cell r="ER285" t="b">
            <v>0</v>
          </cell>
          <cell r="ES285">
            <v>0</v>
          </cell>
          <cell r="ET285">
            <v>0</v>
          </cell>
          <cell r="EU285">
            <v>0</v>
          </cell>
          <cell r="EV285">
            <v>35361</v>
          </cell>
          <cell r="EW285" t="b">
            <v>0</v>
          </cell>
        </row>
        <row r="286">
          <cell r="A286">
            <v>329</v>
          </cell>
          <cell r="B286" t="str">
            <v>1480426020018</v>
          </cell>
          <cell r="C286" t="str">
            <v>vechi</v>
          </cell>
          <cell r="D286" t="str">
            <v>ALBU GAVRIL-MIRCEA</v>
          </cell>
          <cell r="E286" t="str">
            <v>ALBU</v>
          </cell>
          <cell r="F286" t="str">
            <v>GAVRIL-MIRCEA</v>
          </cell>
          <cell r="G286" t="str">
            <v>consilier</v>
          </cell>
          <cell r="H286">
            <v>0</v>
          </cell>
          <cell r="I286">
            <v>3373467</v>
          </cell>
          <cell r="J286">
            <v>3373467</v>
          </cell>
          <cell r="K286">
            <v>2891543</v>
          </cell>
          <cell r="L286">
            <v>0</v>
          </cell>
          <cell r="M286">
            <v>0</v>
          </cell>
          <cell r="N286">
            <v>0</v>
          </cell>
          <cell r="O286">
            <v>0</v>
          </cell>
          <cell r="P286">
            <v>0</v>
          </cell>
          <cell r="Q286">
            <v>168</v>
          </cell>
          <cell r="R286">
            <v>144</v>
          </cell>
          <cell r="S286">
            <v>0</v>
          </cell>
          <cell r="T286">
            <v>0</v>
          </cell>
          <cell r="U286">
            <v>0</v>
          </cell>
          <cell r="V286">
            <v>0</v>
          </cell>
          <cell r="W286">
            <v>0</v>
          </cell>
          <cell r="X286">
            <v>0</v>
          </cell>
          <cell r="Y286">
            <v>0</v>
          </cell>
          <cell r="Z286">
            <v>25</v>
          </cell>
          <cell r="AA286">
            <v>722886</v>
          </cell>
          <cell r="AB286">
            <v>843367</v>
          </cell>
          <cell r="AC286">
            <v>0</v>
          </cell>
          <cell r="AD286">
            <v>0</v>
          </cell>
          <cell r="AE286">
            <v>0</v>
          </cell>
          <cell r="AF286">
            <v>0</v>
          </cell>
          <cell r="AG286">
            <v>0</v>
          </cell>
          <cell r="AH286">
            <v>0</v>
          </cell>
          <cell r="AI286">
            <v>24</v>
          </cell>
          <cell r="AJ286">
            <v>602405</v>
          </cell>
          <cell r="AK286">
            <v>0</v>
          </cell>
          <cell r="AL286">
            <v>0</v>
          </cell>
          <cell r="AM286">
            <v>0</v>
          </cell>
          <cell r="AN286">
            <v>0</v>
          </cell>
          <cell r="AO286">
            <v>0</v>
          </cell>
          <cell r="AP286">
            <v>961965</v>
          </cell>
          <cell r="AQ286">
            <v>0</v>
          </cell>
          <cell r="AR286">
            <v>0</v>
          </cell>
          <cell r="AS286">
            <v>0</v>
          </cell>
          <cell r="AT286">
            <v>210842</v>
          </cell>
          <cell r="AU286">
            <v>33735</v>
          </cell>
          <cell r="AV286">
            <v>5178799</v>
          </cell>
          <cell r="AW286">
            <v>362516</v>
          </cell>
          <cell r="AX286">
            <v>0</v>
          </cell>
          <cell r="AY286">
            <v>164850</v>
          </cell>
          <cell r="AZ286">
            <v>4406856</v>
          </cell>
          <cell r="BA286">
            <v>1099000</v>
          </cell>
          <cell r="BB286">
            <v>1</v>
          </cell>
          <cell r="BC286">
            <v>0</v>
          </cell>
          <cell r="BD286">
            <v>1099000</v>
          </cell>
          <cell r="BE286">
            <v>3307856</v>
          </cell>
          <cell r="BF286">
            <v>708750</v>
          </cell>
          <cell r="BG286">
            <v>3862956</v>
          </cell>
          <cell r="BH286">
            <v>1400000</v>
          </cell>
          <cell r="BI286">
            <v>0</v>
          </cell>
          <cell r="BJ286">
            <v>0</v>
          </cell>
          <cell r="BK286">
            <v>0</v>
          </cell>
          <cell r="BL286">
            <v>2462956</v>
          </cell>
          <cell r="BM286" t="b">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E286">
            <v>0</v>
          </cell>
          <cell r="CF286">
            <v>0</v>
          </cell>
          <cell r="CG286" t="str">
            <v>IANUARIE</v>
          </cell>
          <cell r="CI286">
            <v>0</v>
          </cell>
          <cell r="CJ286" t="b">
            <v>0</v>
          </cell>
          <cell r="CK286">
            <v>0</v>
          </cell>
          <cell r="CL286">
            <v>0</v>
          </cell>
          <cell r="CM286">
            <v>0</v>
          </cell>
          <cell r="CN286">
            <v>11</v>
          </cell>
          <cell r="CO286" t="str">
            <v>N</v>
          </cell>
          <cell r="CP286" t="str">
            <v>N</v>
          </cell>
          <cell r="CQ286" t="b">
            <v>0</v>
          </cell>
          <cell r="CR286">
            <v>0</v>
          </cell>
          <cell r="CS286">
            <v>0</v>
          </cell>
          <cell r="CT286">
            <v>0</v>
          </cell>
          <cell r="CU286">
            <v>0</v>
          </cell>
          <cell r="CV286">
            <v>0</v>
          </cell>
          <cell r="CW286">
            <v>0</v>
          </cell>
          <cell r="CX286">
            <v>0</v>
          </cell>
          <cell r="CY286">
            <v>0</v>
          </cell>
          <cell r="CZ286">
            <v>0</v>
          </cell>
          <cell r="DA286">
            <v>0</v>
          </cell>
          <cell r="DB286">
            <v>0</v>
          </cell>
          <cell r="DC286">
            <v>0</v>
          </cell>
          <cell r="DD286">
            <v>0</v>
          </cell>
          <cell r="DE286">
            <v>0</v>
          </cell>
          <cell r="DF286">
            <v>0</v>
          </cell>
          <cell r="DG286">
            <v>0</v>
          </cell>
          <cell r="DH286">
            <v>0</v>
          </cell>
          <cell r="DI286">
            <v>0</v>
          </cell>
          <cell r="DJ286">
            <v>0</v>
          </cell>
          <cell r="DK286">
            <v>0</v>
          </cell>
          <cell r="DL286">
            <v>0</v>
          </cell>
          <cell r="DM286" t="b">
            <v>0</v>
          </cell>
          <cell r="DN286" t="b">
            <v>0</v>
          </cell>
          <cell r="DO286" t="b">
            <v>0</v>
          </cell>
          <cell r="DP286" t="b">
            <v>0</v>
          </cell>
          <cell r="DQ286">
            <v>0</v>
          </cell>
          <cell r="DR286">
            <v>0</v>
          </cell>
          <cell r="DS286">
            <v>0</v>
          </cell>
          <cell r="DT286">
            <v>0</v>
          </cell>
          <cell r="DU286">
            <v>0</v>
          </cell>
          <cell r="DV286">
            <v>0</v>
          </cell>
          <cell r="DW286">
            <v>0</v>
          </cell>
          <cell r="DX286">
            <v>0</v>
          </cell>
          <cell r="DY286">
            <v>0</v>
          </cell>
          <cell r="DZ286">
            <v>0</v>
          </cell>
          <cell r="EA286">
            <v>0</v>
          </cell>
          <cell r="EB286">
            <v>0</v>
          </cell>
          <cell r="EC286">
            <v>0</v>
          </cell>
          <cell r="ED286">
            <v>0</v>
          </cell>
          <cell r="EE286">
            <v>0</v>
          </cell>
          <cell r="EF286">
            <v>0</v>
          </cell>
          <cell r="EG286">
            <v>0</v>
          </cell>
          <cell r="EH286">
            <v>0</v>
          </cell>
          <cell r="EI286">
            <v>0</v>
          </cell>
          <cell r="EJ286">
            <v>0</v>
          </cell>
          <cell r="EK286">
            <v>0</v>
          </cell>
          <cell r="EL286">
            <v>0</v>
          </cell>
          <cell r="EM286">
            <v>0</v>
          </cell>
          <cell r="EN286">
            <v>0</v>
          </cell>
          <cell r="EO286">
            <v>0</v>
          </cell>
          <cell r="EP286">
            <v>0</v>
          </cell>
          <cell r="EQ286">
            <v>0</v>
          </cell>
          <cell r="ER286" t="b">
            <v>0</v>
          </cell>
          <cell r="ES286">
            <v>0</v>
          </cell>
          <cell r="ET286">
            <v>0</v>
          </cell>
          <cell r="EU286">
            <v>0</v>
          </cell>
          <cell r="EW286" t="b">
            <v>0</v>
          </cell>
        </row>
        <row r="287">
          <cell r="A287">
            <v>332</v>
          </cell>
          <cell r="B287" t="str">
            <v>1560715020037</v>
          </cell>
          <cell r="C287" t="str">
            <v>vechi</v>
          </cell>
          <cell r="D287" t="str">
            <v>MOLDOVAN GABRIEL-ADRIAN</v>
          </cell>
          <cell r="E287" t="str">
            <v>MOLDOVAN</v>
          </cell>
          <cell r="F287" t="str">
            <v>GABRIEL-ADRIAN</v>
          </cell>
          <cell r="G287" t="str">
            <v>consilier</v>
          </cell>
          <cell r="H287">
            <v>0</v>
          </cell>
          <cell r="I287">
            <v>3905000</v>
          </cell>
          <cell r="J287">
            <v>3905000</v>
          </cell>
          <cell r="K287">
            <v>3905000</v>
          </cell>
          <cell r="L287">
            <v>0</v>
          </cell>
          <cell r="M287">
            <v>0</v>
          </cell>
          <cell r="N287">
            <v>0</v>
          </cell>
          <cell r="O287">
            <v>0</v>
          </cell>
          <cell r="P287">
            <v>0</v>
          </cell>
          <cell r="Q287">
            <v>168</v>
          </cell>
          <cell r="R287">
            <v>168</v>
          </cell>
          <cell r="S287">
            <v>0</v>
          </cell>
          <cell r="T287">
            <v>0</v>
          </cell>
          <cell r="U287">
            <v>0</v>
          </cell>
          <cell r="V287">
            <v>0</v>
          </cell>
          <cell r="W287">
            <v>0</v>
          </cell>
          <cell r="X287">
            <v>0</v>
          </cell>
          <cell r="Y287">
            <v>0</v>
          </cell>
          <cell r="Z287">
            <v>20</v>
          </cell>
          <cell r="AA287">
            <v>781000</v>
          </cell>
          <cell r="AB287">
            <v>781000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234300</v>
          </cell>
          <cell r="AU287">
            <v>39050</v>
          </cell>
          <cell r="AV287">
            <v>4686000</v>
          </cell>
          <cell r="AW287">
            <v>328020</v>
          </cell>
          <cell r="AX287">
            <v>0</v>
          </cell>
          <cell r="AY287">
            <v>164850</v>
          </cell>
          <cell r="AZ287">
            <v>3919780</v>
          </cell>
          <cell r="BA287">
            <v>1099000</v>
          </cell>
          <cell r="BB287">
            <v>1.35</v>
          </cell>
          <cell r="BC287">
            <v>384650</v>
          </cell>
          <cell r="BD287">
            <v>1483650</v>
          </cell>
          <cell r="BE287">
            <v>2436130</v>
          </cell>
          <cell r="BF287">
            <v>497360</v>
          </cell>
          <cell r="BG287">
            <v>3587270</v>
          </cell>
          <cell r="BH287">
            <v>1400000</v>
          </cell>
          <cell r="BI287">
            <v>0</v>
          </cell>
          <cell r="BJ287">
            <v>550000</v>
          </cell>
          <cell r="BK287">
            <v>0</v>
          </cell>
          <cell r="BL287">
            <v>1598220</v>
          </cell>
          <cell r="BM287" t="b">
            <v>1</v>
          </cell>
          <cell r="BN287">
            <v>39050</v>
          </cell>
          <cell r="BO287">
            <v>0</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E287">
            <v>0</v>
          </cell>
          <cell r="CF287">
            <v>0</v>
          </cell>
          <cell r="CG287" t="str">
            <v>IANUARIE</v>
          </cell>
          <cell r="CH287" t="str">
            <v>IA</v>
          </cell>
          <cell r="CI287">
            <v>0</v>
          </cell>
          <cell r="CJ287" t="b">
            <v>0</v>
          </cell>
          <cell r="CK287">
            <v>0</v>
          </cell>
          <cell r="CL287">
            <v>0</v>
          </cell>
          <cell r="CM287">
            <v>0</v>
          </cell>
          <cell r="CN287">
            <v>11</v>
          </cell>
          <cell r="CO287" t="str">
            <v>N</v>
          </cell>
          <cell r="CP287" t="str">
            <v>N</v>
          </cell>
          <cell r="CQ287" t="b">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t="b">
            <v>0</v>
          </cell>
          <cell r="DN287" t="b">
            <v>0</v>
          </cell>
          <cell r="DO287" t="b">
            <v>0</v>
          </cell>
          <cell r="DP287" t="b">
            <v>0</v>
          </cell>
          <cell r="DQ287">
            <v>0</v>
          </cell>
          <cell r="DR287">
            <v>0</v>
          </cell>
          <cell r="DS287">
            <v>0</v>
          </cell>
          <cell r="DT287">
            <v>0</v>
          </cell>
          <cell r="DU287">
            <v>0</v>
          </cell>
          <cell r="DV287">
            <v>0</v>
          </cell>
          <cell r="DW287">
            <v>0</v>
          </cell>
          <cell r="DX287">
            <v>0</v>
          </cell>
          <cell r="DY287">
            <v>0</v>
          </cell>
          <cell r="DZ287">
            <v>0</v>
          </cell>
          <cell r="EA287">
            <v>0</v>
          </cell>
          <cell r="EB287">
            <v>0</v>
          </cell>
          <cell r="EC287">
            <v>0</v>
          </cell>
          <cell r="ED287">
            <v>0</v>
          </cell>
          <cell r="EE287">
            <v>0</v>
          </cell>
          <cell r="EF287">
            <v>0</v>
          </cell>
          <cell r="EG287">
            <v>0</v>
          </cell>
          <cell r="EH287">
            <v>0</v>
          </cell>
          <cell r="EI287">
            <v>0</v>
          </cell>
          <cell r="EJ287">
            <v>0</v>
          </cell>
          <cell r="EK287">
            <v>0</v>
          </cell>
          <cell r="EL287">
            <v>0</v>
          </cell>
          <cell r="EM287">
            <v>0</v>
          </cell>
          <cell r="EN287">
            <v>0</v>
          </cell>
          <cell r="EO287">
            <v>0</v>
          </cell>
          <cell r="EP287">
            <v>0</v>
          </cell>
          <cell r="EQ287">
            <v>0</v>
          </cell>
          <cell r="ER287" t="b">
            <v>0</v>
          </cell>
          <cell r="ES287">
            <v>0</v>
          </cell>
          <cell r="ET287">
            <v>0</v>
          </cell>
          <cell r="EU287">
            <v>0</v>
          </cell>
          <cell r="EV287">
            <v>35591</v>
          </cell>
          <cell r="EW287" t="b">
            <v>0</v>
          </cell>
        </row>
        <row r="288">
          <cell r="A288">
            <v>340</v>
          </cell>
          <cell r="B288" t="str">
            <v>2600624020061</v>
          </cell>
          <cell r="C288" t="str">
            <v>vechi</v>
          </cell>
          <cell r="D288" t="str">
            <v>POP IULIANA</v>
          </cell>
          <cell r="E288" t="str">
            <v>POP</v>
          </cell>
          <cell r="F288" t="str">
            <v>IULIANA</v>
          </cell>
          <cell r="G288" t="str">
            <v>referent</v>
          </cell>
          <cell r="H288">
            <v>0</v>
          </cell>
          <cell r="I288">
            <v>2497467</v>
          </cell>
          <cell r="J288">
            <v>2497467</v>
          </cell>
          <cell r="K288">
            <v>2497467</v>
          </cell>
          <cell r="L288">
            <v>0</v>
          </cell>
          <cell r="M288">
            <v>0</v>
          </cell>
          <cell r="N288">
            <v>0</v>
          </cell>
          <cell r="O288">
            <v>0</v>
          </cell>
          <cell r="P288">
            <v>0</v>
          </cell>
          <cell r="Q288">
            <v>168</v>
          </cell>
          <cell r="R288">
            <v>168</v>
          </cell>
          <cell r="S288">
            <v>0</v>
          </cell>
          <cell r="T288">
            <v>0</v>
          </cell>
          <cell r="U288">
            <v>0</v>
          </cell>
          <cell r="V288">
            <v>0</v>
          </cell>
          <cell r="W288">
            <v>0</v>
          </cell>
          <cell r="X288">
            <v>0</v>
          </cell>
          <cell r="Y288">
            <v>0</v>
          </cell>
          <cell r="Z288">
            <v>20</v>
          </cell>
          <cell r="AA288">
            <v>499493</v>
          </cell>
          <cell r="AB288">
            <v>499493</v>
          </cell>
          <cell r="AC288">
            <v>10</v>
          </cell>
          <cell r="AD288">
            <v>249747</v>
          </cell>
          <cell r="AE288">
            <v>249747</v>
          </cell>
          <cell r="AF288">
            <v>15</v>
          </cell>
          <cell r="AG288">
            <v>374620</v>
          </cell>
          <cell r="AH288">
            <v>374620</v>
          </cell>
          <cell r="AI288">
            <v>0</v>
          </cell>
          <cell r="AJ288">
            <v>0</v>
          </cell>
          <cell r="AK288">
            <v>0</v>
          </cell>
          <cell r="AL288">
            <v>0</v>
          </cell>
          <cell r="AM288">
            <v>0</v>
          </cell>
          <cell r="AN288">
            <v>0</v>
          </cell>
          <cell r="AO288">
            <v>0</v>
          </cell>
          <cell r="AP288">
            <v>0</v>
          </cell>
          <cell r="AQ288">
            <v>0</v>
          </cell>
          <cell r="AR288">
            <v>0</v>
          </cell>
          <cell r="AS288">
            <v>0</v>
          </cell>
          <cell r="AT288">
            <v>181066</v>
          </cell>
          <cell r="AU288">
            <v>24975</v>
          </cell>
          <cell r="AV288">
            <v>3621327</v>
          </cell>
          <cell r="AW288">
            <v>253493</v>
          </cell>
          <cell r="AX288">
            <v>0</v>
          </cell>
          <cell r="AY288">
            <v>164850</v>
          </cell>
          <cell r="AZ288">
            <v>2996943</v>
          </cell>
          <cell r="BA288">
            <v>1099000</v>
          </cell>
          <cell r="BB288">
            <v>1.7</v>
          </cell>
          <cell r="BC288">
            <v>769300</v>
          </cell>
          <cell r="BD288">
            <v>1868300</v>
          </cell>
          <cell r="BE288">
            <v>1128643</v>
          </cell>
          <cell r="BF288">
            <v>203156</v>
          </cell>
          <cell r="BG288">
            <v>2958637</v>
          </cell>
          <cell r="BH288">
            <v>1500000</v>
          </cell>
          <cell r="BI288">
            <v>0</v>
          </cell>
          <cell r="BJ288">
            <v>0</v>
          </cell>
          <cell r="BK288">
            <v>0</v>
          </cell>
          <cell r="BL288">
            <v>1433662</v>
          </cell>
          <cell r="BM288" t="b">
            <v>1</v>
          </cell>
          <cell r="BN288">
            <v>24975</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E288">
            <v>0</v>
          </cell>
          <cell r="CF288">
            <v>0</v>
          </cell>
          <cell r="CG288" t="str">
            <v>IANUARIE</v>
          </cell>
          <cell r="CH288" t="str">
            <v>IA</v>
          </cell>
          <cell r="CI288">
            <v>0</v>
          </cell>
          <cell r="CJ288" t="b">
            <v>0</v>
          </cell>
          <cell r="CK288">
            <v>0</v>
          </cell>
          <cell r="CL288">
            <v>0</v>
          </cell>
          <cell r="CM288">
            <v>0</v>
          </cell>
          <cell r="CN288">
            <v>11</v>
          </cell>
          <cell r="CO288" t="str">
            <v>N</v>
          </cell>
          <cell r="CP288" t="str">
            <v>N</v>
          </cell>
          <cell r="CQ288" t="b">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t="b">
            <v>0</v>
          </cell>
          <cell r="DN288" t="b">
            <v>0</v>
          </cell>
          <cell r="DO288" t="b">
            <v>0</v>
          </cell>
          <cell r="DP288" t="b">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t="b">
            <v>0</v>
          </cell>
          <cell r="ES288">
            <v>0</v>
          </cell>
          <cell r="ET288">
            <v>0</v>
          </cell>
          <cell r="EU288">
            <v>0</v>
          </cell>
          <cell r="EV288">
            <v>34851</v>
          </cell>
          <cell r="EW288" t="b">
            <v>0</v>
          </cell>
        </row>
        <row r="289">
          <cell r="A289">
            <v>335</v>
          </cell>
          <cell r="B289" t="str">
            <v>2661220253212</v>
          </cell>
          <cell r="C289" t="str">
            <v>vechi</v>
          </cell>
          <cell r="D289" t="str">
            <v>PORTARU ELENA</v>
          </cell>
          <cell r="E289" t="str">
            <v>PORTARU</v>
          </cell>
          <cell r="F289" t="str">
            <v>ELENA</v>
          </cell>
          <cell r="G289" t="str">
            <v>consilier</v>
          </cell>
          <cell r="H289">
            <v>0</v>
          </cell>
          <cell r="I289">
            <v>3449400</v>
          </cell>
          <cell r="J289">
            <v>3449400</v>
          </cell>
          <cell r="K289">
            <v>3449400</v>
          </cell>
          <cell r="L289">
            <v>0</v>
          </cell>
          <cell r="M289">
            <v>0</v>
          </cell>
          <cell r="N289">
            <v>0</v>
          </cell>
          <cell r="O289">
            <v>0</v>
          </cell>
          <cell r="P289">
            <v>0</v>
          </cell>
          <cell r="Q289">
            <v>168</v>
          </cell>
          <cell r="R289">
            <v>168</v>
          </cell>
          <cell r="S289">
            <v>0</v>
          </cell>
          <cell r="T289">
            <v>0</v>
          </cell>
          <cell r="U289">
            <v>0</v>
          </cell>
          <cell r="V289">
            <v>0</v>
          </cell>
          <cell r="W289">
            <v>0</v>
          </cell>
          <cell r="X289">
            <v>0</v>
          </cell>
          <cell r="Y289">
            <v>0</v>
          </cell>
          <cell r="Z289">
            <v>15</v>
          </cell>
          <cell r="AA289">
            <v>517410</v>
          </cell>
          <cell r="AB289">
            <v>517410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889298</v>
          </cell>
          <cell r="AQ289">
            <v>0</v>
          </cell>
          <cell r="AR289">
            <v>0</v>
          </cell>
          <cell r="AS289">
            <v>0</v>
          </cell>
          <cell r="AT289">
            <v>198340</v>
          </cell>
          <cell r="AU289">
            <v>34494</v>
          </cell>
          <cell r="AV289">
            <v>4856108</v>
          </cell>
          <cell r="AW289">
            <v>339928</v>
          </cell>
          <cell r="AX289">
            <v>0</v>
          </cell>
          <cell r="AY289">
            <v>164850</v>
          </cell>
          <cell r="AZ289">
            <v>4118496</v>
          </cell>
          <cell r="BA289">
            <v>1099000</v>
          </cell>
          <cell r="BB289">
            <v>1.35</v>
          </cell>
          <cell r="BC289">
            <v>384650</v>
          </cell>
          <cell r="BD289">
            <v>1483650</v>
          </cell>
          <cell r="BE289">
            <v>2634846</v>
          </cell>
          <cell r="BF289">
            <v>543065</v>
          </cell>
          <cell r="BG289">
            <v>3740281</v>
          </cell>
          <cell r="BH289">
            <v>1400000</v>
          </cell>
          <cell r="BI289">
            <v>0</v>
          </cell>
          <cell r="BJ289">
            <v>0</v>
          </cell>
          <cell r="BK289">
            <v>0</v>
          </cell>
          <cell r="BL289">
            <v>2305787</v>
          </cell>
          <cell r="BM289" t="b">
            <v>1</v>
          </cell>
          <cell r="BN289">
            <v>34494</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E289">
            <v>0</v>
          </cell>
          <cell r="CF289">
            <v>0</v>
          </cell>
          <cell r="CG289" t="str">
            <v>IANUARIE</v>
          </cell>
          <cell r="CI289">
            <v>0</v>
          </cell>
          <cell r="CJ289" t="b">
            <v>0</v>
          </cell>
          <cell r="CK289">
            <v>0</v>
          </cell>
          <cell r="CL289">
            <v>0</v>
          </cell>
          <cell r="CM289">
            <v>0</v>
          </cell>
          <cell r="CN289">
            <v>11</v>
          </cell>
          <cell r="CO289" t="str">
            <v>N</v>
          </cell>
          <cell r="CP289" t="str">
            <v>N</v>
          </cell>
          <cell r="CQ289" t="b">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t="b">
            <v>0</v>
          </cell>
          <cell r="DN289" t="b">
            <v>0</v>
          </cell>
          <cell r="DO289" t="b">
            <v>0</v>
          </cell>
          <cell r="DP289" t="b">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t="b">
            <v>0</v>
          </cell>
          <cell r="ES289">
            <v>0</v>
          </cell>
          <cell r="ET289">
            <v>0</v>
          </cell>
          <cell r="EU289">
            <v>0</v>
          </cell>
          <cell r="EW289" t="b">
            <v>0</v>
          </cell>
        </row>
        <row r="290">
          <cell r="A290">
            <v>348</v>
          </cell>
          <cell r="B290" t="str">
            <v>2600624020019</v>
          </cell>
          <cell r="C290" t="str">
            <v>vechi</v>
          </cell>
          <cell r="D290" t="str">
            <v>ARCEREANU GABRIELA</v>
          </cell>
          <cell r="E290" t="str">
            <v>ARCEREANU</v>
          </cell>
          <cell r="F290" t="str">
            <v>GABRIELA</v>
          </cell>
          <cell r="G290" t="str">
            <v>sef birou</v>
          </cell>
          <cell r="H290">
            <v>0</v>
          </cell>
          <cell r="I290">
            <v>3905000</v>
          </cell>
          <cell r="J290">
            <v>4799896</v>
          </cell>
          <cell r="K290">
            <v>4799896</v>
          </cell>
          <cell r="L290">
            <v>894896</v>
          </cell>
          <cell r="M290">
            <v>894896</v>
          </cell>
          <cell r="N290">
            <v>0</v>
          </cell>
          <cell r="O290">
            <v>0</v>
          </cell>
          <cell r="P290">
            <v>0</v>
          </cell>
          <cell r="Q290">
            <v>168</v>
          </cell>
          <cell r="R290">
            <v>168</v>
          </cell>
          <cell r="S290">
            <v>0</v>
          </cell>
          <cell r="T290">
            <v>0</v>
          </cell>
          <cell r="U290">
            <v>0</v>
          </cell>
          <cell r="V290">
            <v>0</v>
          </cell>
          <cell r="W290">
            <v>0</v>
          </cell>
          <cell r="X290">
            <v>0</v>
          </cell>
          <cell r="Y290">
            <v>0</v>
          </cell>
          <cell r="Z290">
            <v>15</v>
          </cell>
          <cell r="AA290">
            <v>719984</v>
          </cell>
          <cell r="AB290">
            <v>719984</v>
          </cell>
          <cell r="AC290">
            <v>10</v>
          </cell>
          <cell r="AD290">
            <v>479990</v>
          </cell>
          <cell r="AE290">
            <v>479990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299994</v>
          </cell>
          <cell r="AU290">
            <v>47999</v>
          </cell>
          <cell r="AV290">
            <v>5999870</v>
          </cell>
          <cell r="AW290">
            <v>419991</v>
          </cell>
          <cell r="AX290">
            <v>0</v>
          </cell>
          <cell r="AY290">
            <v>164850</v>
          </cell>
          <cell r="AZ290">
            <v>5067036</v>
          </cell>
          <cell r="BA290">
            <v>1099000</v>
          </cell>
          <cell r="BB290">
            <v>1</v>
          </cell>
          <cell r="BC290">
            <v>0</v>
          </cell>
          <cell r="BD290">
            <v>1099000</v>
          </cell>
          <cell r="BE290">
            <v>3968036</v>
          </cell>
          <cell r="BF290">
            <v>893600</v>
          </cell>
          <cell r="BG290">
            <v>4338286</v>
          </cell>
          <cell r="BH290">
            <v>2000000</v>
          </cell>
          <cell r="BI290">
            <v>0</v>
          </cell>
          <cell r="BJ290">
            <v>0</v>
          </cell>
          <cell r="BK290">
            <v>0</v>
          </cell>
          <cell r="BL290">
            <v>2299236</v>
          </cell>
          <cell r="BM290" t="b">
            <v>1</v>
          </cell>
          <cell r="BN290">
            <v>39050</v>
          </cell>
          <cell r="BO290">
            <v>0</v>
          </cell>
          <cell r="BP290">
            <v>0</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E290">
            <v>0</v>
          </cell>
          <cell r="CF290">
            <v>0</v>
          </cell>
          <cell r="CG290" t="str">
            <v>IANUARIE</v>
          </cell>
          <cell r="CH290" t="str">
            <v>IA</v>
          </cell>
          <cell r="CI290">
            <v>0</v>
          </cell>
          <cell r="CJ290" t="b">
            <v>0</v>
          </cell>
          <cell r="CK290">
            <v>0</v>
          </cell>
          <cell r="CL290">
            <v>0</v>
          </cell>
          <cell r="CM290">
            <v>0</v>
          </cell>
          <cell r="CN290">
            <v>11</v>
          </cell>
          <cell r="CO290" t="str">
            <v>N</v>
          </cell>
          <cell r="CP290" t="str">
            <v>N</v>
          </cell>
          <cell r="CQ290" t="b">
            <v>0</v>
          </cell>
          <cell r="CR290">
            <v>0</v>
          </cell>
          <cell r="CS290">
            <v>0</v>
          </cell>
          <cell r="CT290">
            <v>0</v>
          </cell>
          <cell r="CU290">
            <v>0</v>
          </cell>
          <cell r="CV290">
            <v>0</v>
          </cell>
          <cell r="CW290">
            <v>0</v>
          </cell>
          <cell r="CX290">
            <v>0</v>
          </cell>
          <cell r="CY290">
            <v>0</v>
          </cell>
          <cell r="CZ290">
            <v>0</v>
          </cell>
          <cell r="DA290">
            <v>0</v>
          </cell>
          <cell r="DB290">
            <v>0</v>
          </cell>
          <cell r="DC290">
            <v>0</v>
          </cell>
          <cell r="DD290">
            <v>0</v>
          </cell>
          <cell r="DE290">
            <v>0</v>
          </cell>
          <cell r="DF290">
            <v>0</v>
          </cell>
          <cell r="DG290">
            <v>0</v>
          </cell>
          <cell r="DH290">
            <v>0</v>
          </cell>
          <cell r="DI290">
            <v>0</v>
          </cell>
          <cell r="DJ290">
            <v>0</v>
          </cell>
          <cell r="DK290">
            <v>0</v>
          </cell>
          <cell r="DL290">
            <v>0</v>
          </cell>
          <cell r="DM290" t="b">
            <v>0</v>
          </cell>
          <cell r="DN290" t="b">
            <v>0</v>
          </cell>
          <cell r="DO290" t="b">
            <v>0</v>
          </cell>
          <cell r="DP290" t="b">
            <v>0</v>
          </cell>
          <cell r="DQ290">
            <v>0</v>
          </cell>
          <cell r="DR290">
            <v>0</v>
          </cell>
          <cell r="DS290">
            <v>0</v>
          </cell>
          <cell r="DT290">
            <v>0</v>
          </cell>
          <cell r="DU290">
            <v>0</v>
          </cell>
          <cell r="DV290">
            <v>0</v>
          </cell>
          <cell r="DW290">
            <v>0</v>
          </cell>
          <cell r="DX290">
            <v>0</v>
          </cell>
          <cell r="DY290">
            <v>0</v>
          </cell>
          <cell r="DZ290">
            <v>0</v>
          </cell>
          <cell r="EA290">
            <v>0</v>
          </cell>
          <cell r="EB290">
            <v>0</v>
          </cell>
          <cell r="EC290">
            <v>0</v>
          </cell>
          <cell r="ED290">
            <v>0</v>
          </cell>
          <cell r="EE290">
            <v>0</v>
          </cell>
          <cell r="EF290">
            <v>0</v>
          </cell>
          <cell r="EG290">
            <v>0</v>
          </cell>
          <cell r="EH290">
            <v>0</v>
          </cell>
          <cell r="EI290">
            <v>0</v>
          </cell>
          <cell r="EJ290">
            <v>0</v>
          </cell>
          <cell r="EK290">
            <v>0</v>
          </cell>
          <cell r="EL290">
            <v>0</v>
          </cell>
          <cell r="EM290">
            <v>0</v>
          </cell>
          <cell r="EN290">
            <v>0</v>
          </cell>
          <cell r="EO290">
            <v>0</v>
          </cell>
          <cell r="EP290">
            <v>0</v>
          </cell>
          <cell r="EQ290">
            <v>0</v>
          </cell>
          <cell r="ER290" t="b">
            <v>0</v>
          </cell>
          <cell r="ES290">
            <v>0</v>
          </cell>
          <cell r="ET290">
            <v>0</v>
          </cell>
          <cell r="EU290">
            <v>0</v>
          </cell>
          <cell r="EV290">
            <v>34883</v>
          </cell>
          <cell r="EW290" t="b">
            <v>0</v>
          </cell>
        </row>
        <row r="291">
          <cell r="A291">
            <v>298</v>
          </cell>
          <cell r="B291" t="str">
            <v>2530403020040</v>
          </cell>
          <cell r="C291" t="str">
            <v>vechi</v>
          </cell>
          <cell r="D291" t="str">
            <v>SOBARU VALERICA</v>
          </cell>
          <cell r="E291" t="str">
            <v>SOBARU</v>
          </cell>
          <cell r="F291" t="str">
            <v>VALERICA</v>
          </cell>
          <cell r="G291" t="str">
            <v>referent</v>
          </cell>
          <cell r="H291">
            <v>0</v>
          </cell>
          <cell r="I291">
            <v>2547000</v>
          </cell>
          <cell r="J291">
            <v>2547000</v>
          </cell>
          <cell r="K291">
            <v>2547000</v>
          </cell>
          <cell r="L291">
            <v>0</v>
          </cell>
          <cell r="M291">
            <v>0</v>
          </cell>
          <cell r="N291">
            <v>0</v>
          </cell>
          <cell r="O291">
            <v>0</v>
          </cell>
          <cell r="P291">
            <v>0</v>
          </cell>
          <cell r="Q291">
            <v>168</v>
          </cell>
          <cell r="R291">
            <v>168</v>
          </cell>
          <cell r="S291">
            <v>0</v>
          </cell>
          <cell r="T291">
            <v>0</v>
          </cell>
          <cell r="U291">
            <v>15</v>
          </cell>
          <cell r="V291">
            <v>454821</v>
          </cell>
          <cell r="W291">
            <v>454821</v>
          </cell>
          <cell r="X291">
            <v>0</v>
          </cell>
          <cell r="Y291">
            <v>0</v>
          </cell>
          <cell r="Z291">
            <v>25</v>
          </cell>
          <cell r="AA291">
            <v>636750</v>
          </cell>
          <cell r="AB291">
            <v>636750</v>
          </cell>
          <cell r="AC291">
            <v>10</v>
          </cell>
          <cell r="AD291">
            <v>254700</v>
          </cell>
          <cell r="AE291">
            <v>254700</v>
          </cell>
          <cell r="AF291">
            <v>15</v>
          </cell>
          <cell r="AG291">
            <v>382050</v>
          </cell>
          <cell r="AH291">
            <v>382050</v>
          </cell>
          <cell r="AI291">
            <v>0</v>
          </cell>
          <cell r="AJ291">
            <v>0</v>
          </cell>
          <cell r="AK291">
            <v>0</v>
          </cell>
          <cell r="AL291">
            <v>0</v>
          </cell>
          <cell r="AM291">
            <v>0</v>
          </cell>
          <cell r="AN291">
            <v>0</v>
          </cell>
          <cell r="AO291">
            <v>0</v>
          </cell>
          <cell r="AP291">
            <v>0</v>
          </cell>
          <cell r="AQ291">
            <v>0</v>
          </cell>
          <cell r="AR291">
            <v>0</v>
          </cell>
          <cell r="AS291">
            <v>0</v>
          </cell>
          <cell r="AT291">
            <v>191025</v>
          </cell>
          <cell r="AU291">
            <v>25470</v>
          </cell>
          <cell r="AV291">
            <v>4275321</v>
          </cell>
          <cell r="AW291">
            <v>299272</v>
          </cell>
          <cell r="AX291">
            <v>0</v>
          </cell>
          <cell r="AY291">
            <v>164850</v>
          </cell>
          <cell r="AZ291">
            <v>3594704</v>
          </cell>
          <cell r="BA291">
            <v>1099000</v>
          </cell>
          <cell r="BB291">
            <v>1.2</v>
          </cell>
          <cell r="BC291">
            <v>219800</v>
          </cell>
          <cell r="BD291">
            <v>1318800</v>
          </cell>
          <cell r="BE291">
            <v>2275904</v>
          </cell>
          <cell r="BF291">
            <v>460508</v>
          </cell>
          <cell r="BG291">
            <v>3299046</v>
          </cell>
          <cell r="BH291">
            <v>1400000</v>
          </cell>
          <cell r="BI291">
            <v>0</v>
          </cell>
          <cell r="BJ291">
            <v>0</v>
          </cell>
          <cell r="BK291">
            <v>0</v>
          </cell>
          <cell r="BL291">
            <v>1873576</v>
          </cell>
          <cell r="BM291" t="b">
            <v>1</v>
          </cell>
          <cell r="BN291">
            <v>25470</v>
          </cell>
          <cell r="BO291">
            <v>0</v>
          </cell>
          <cell r="BP291">
            <v>0</v>
          </cell>
          <cell r="BQ291">
            <v>0</v>
          </cell>
          <cell r="BR291">
            <v>0</v>
          </cell>
          <cell r="BS291">
            <v>0</v>
          </cell>
          <cell r="BT291">
            <v>0</v>
          </cell>
          <cell r="BU291">
            <v>0</v>
          </cell>
          <cell r="BV291">
            <v>0</v>
          </cell>
          <cell r="BW291">
            <v>0</v>
          </cell>
          <cell r="BX291">
            <v>0</v>
          </cell>
          <cell r="BY291">
            <v>0</v>
          </cell>
          <cell r="BZ291">
            <v>0</v>
          </cell>
          <cell r="CA291">
            <v>0</v>
          </cell>
          <cell r="CB291">
            <v>0</v>
          </cell>
          <cell r="CC291">
            <v>0</v>
          </cell>
          <cell r="CE291">
            <v>0</v>
          </cell>
          <cell r="CF291">
            <v>0</v>
          </cell>
          <cell r="CG291" t="str">
            <v>IANUARIE</v>
          </cell>
          <cell r="CH291" t="str">
            <v>IA</v>
          </cell>
          <cell r="CI291">
            <v>0</v>
          </cell>
          <cell r="CJ291" t="b">
            <v>0</v>
          </cell>
          <cell r="CK291">
            <v>0</v>
          </cell>
          <cell r="CL291">
            <v>0</v>
          </cell>
          <cell r="CM291">
            <v>0</v>
          </cell>
          <cell r="CN291">
            <v>11</v>
          </cell>
          <cell r="CO291" t="str">
            <v>N</v>
          </cell>
          <cell r="CP291" t="str">
            <v>N</v>
          </cell>
          <cell r="CQ291" t="b">
            <v>0</v>
          </cell>
          <cell r="CR291">
            <v>0</v>
          </cell>
          <cell r="CS291">
            <v>0</v>
          </cell>
          <cell r="CT291">
            <v>0</v>
          </cell>
          <cell r="CU291">
            <v>0</v>
          </cell>
          <cell r="CV291">
            <v>0</v>
          </cell>
          <cell r="CW291">
            <v>0</v>
          </cell>
          <cell r="CX291">
            <v>0</v>
          </cell>
          <cell r="CY291">
            <v>0</v>
          </cell>
          <cell r="CZ291">
            <v>0</v>
          </cell>
          <cell r="DA291">
            <v>0</v>
          </cell>
          <cell r="DB291">
            <v>0</v>
          </cell>
          <cell r="DC291">
            <v>0</v>
          </cell>
          <cell r="DD291">
            <v>0</v>
          </cell>
          <cell r="DE291">
            <v>0</v>
          </cell>
          <cell r="DF291">
            <v>0</v>
          </cell>
          <cell r="DG291">
            <v>0</v>
          </cell>
          <cell r="DH291">
            <v>0</v>
          </cell>
          <cell r="DI291">
            <v>0</v>
          </cell>
          <cell r="DJ291">
            <v>0</v>
          </cell>
          <cell r="DK291">
            <v>0</v>
          </cell>
          <cell r="DL291">
            <v>0</v>
          </cell>
          <cell r="DM291" t="b">
            <v>0</v>
          </cell>
          <cell r="DN291" t="b">
            <v>0</v>
          </cell>
          <cell r="DO291" t="b">
            <v>0</v>
          </cell>
          <cell r="DP291" t="b">
            <v>0</v>
          </cell>
          <cell r="DQ291">
            <v>0</v>
          </cell>
          <cell r="DR291">
            <v>0</v>
          </cell>
          <cell r="DS291">
            <v>0</v>
          </cell>
          <cell r="DT291">
            <v>0</v>
          </cell>
          <cell r="DU291">
            <v>0</v>
          </cell>
          <cell r="DV291">
            <v>0</v>
          </cell>
          <cell r="DW291">
            <v>0</v>
          </cell>
          <cell r="DX291">
            <v>0</v>
          </cell>
          <cell r="DY291">
            <v>0</v>
          </cell>
          <cell r="DZ291">
            <v>0</v>
          </cell>
          <cell r="EA291">
            <v>0</v>
          </cell>
          <cell r="EB291">
            <v>0</v>
          </cell>
          <cell r="EC291">
            <v>0</v>
          </cell>
          <cell r="ED291">
            <v>0</v>
          </cell>
          <cell r="EE291">
            <v>0</v>
          </cell>
          <cell r="EF291">
            <v>0</v>
          </cell>
          <cell r="EG291">
            <v>0</v>
          </cell>
          <cell r="EH291">
            <v>0</v>
          </cell>
          <cell r="EI291">
            <v>0</v>
          </cell>
          <cell r="EJ291">
            <v>0</v>
          </cell>
          <cell r="EK291">
            <v>0</v>
          </cell>
          <cell r="EL291">
            <v>0</v>
          </cell>
          <cell r="EM291">
            <v>0</v>
          </cell>
          <cell r="EN291">
            <v>0</v>
          </cell>
          <cell r="EO291">
            <v>0</v>
          </cell>
          <cell r="EP291">
            <v>0</v>
          </cell>
          <cell r="EQ291">
            <v>0</v>
          </cell>
          <cell r="ER291" t="b">
            <v>0</v>
          </cell>
          <cell r="ES291">
            <v>0</v>
          </cell>
          <cell r="ET291">
            <v>0</v>
          </cell>
          <cell r="EU291">
            <v>0</v>
          </cell>
          <cell r="EV291">
            <v>34883</v>
          </cell>
          <cell r="EW291" t="b">
            <v>0</v>
          </cell>
        </row>
        <row r="292">
          <cell r="A292">
            <v>349</v>
          </cell>
          <cell r="B292" t="str">
            <v>2580828312972</v>
          </cell>
          <cell r="C292" t="str">
            <v>vechi</v>
          </cell>
          <cell r="D292" t="str">
            <v>GALASEL DOINA</v>
          </cell>
          <cell r="E292" t="str">
            <v>GALASEL</v>
          </cell>
          <cell r="F292" t="str">
            <v>DOINA</v>
          </cell>
          <cell r="G292" t="str">
            <v>consilier</v>
          </cell>
          <cell r="H292">
            <v>0</v>
          </cell>
          <cell r="I292">
            <v>3384900</v>
          </cell>
          <cell r="J292">
            <v>3384900</v>
          </cell>
          <cell r="K292">
            <v>3384900</v>
          </cell>
          <cell r="L292">
            <v>0</v>
          </cell>
          <cell r="M292">
            <v>0</v>
          </cell>
          <cell r="N292">
            <v>0</v>
          </cell>
          <cell r="O292">
            <v>0</v>
          </cell>
          <cell r="P292">
            <v>0</v>
          </cell>
          <cell r="Q292">
            <v>168</v>
          </cell>
          <cell r="R292">
            <v>168</v>
          </cell>
          <cell r="S292">
            <v>0</v>
          </cell>
          <cell r="T292">
            <v>0</v>
          </cell>
          <cell r="U292">
            <v>0</v>
          </cell>
          <cell r="V292">
            <v>0</v>
          </cell>
          <cell r="W292">
            <v>0</v>
          </cell>
          <cell r="X292">
            <v>0</v>
          </cell>
          <cell r="Y292">
            <v>0</v>
          </cell>
          <cell r="Z292">
            <v>20</v>
          </cell>
          <cell r="AA292">
            <v>676980</v>
          </cell>
          <cell r="AB292">
            <v>676980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203094</v>
          </cell>
          <cell r="AU292">
            <v>33849</v>
          </cell>
          <cell r="AV292">
            <v>4061880</v>
          </cell>
          <cell r="AW292">
            <v>284332</v>
          </cell>
          <cell r="AX292">
            <v>0</v>
          </cell>
          <cell r="AY292">
            <v>164850</v>
          </cell>
          <cell r="AZ292">
            <v>3375755</v>
          </cell>
          <cell r="BA292">
            <v>1099000</v>
          </cell>
          <cell r="BB292">
            <v>1</v>
          </cell>
          <cell r="BC292">
            <v>0</v>
          </cell>
          <cell r="BD292">
            <v>1099000</v>
          </cell>
          <cell r="BE292">
            <v>2276755</v>
          </cell>
          <cell r="BF292">
            <v>460704</v>
          </cell>
          <cell r="BG292">
            <v>3079901</v>
          </cell>
          <cell r="BH292">
            <v>1200000</v>
          </cell>
          <cell r="BI292">
            <v>0</v>
          </cell>
          <cell r="BJ292">
            <v>335000</v>
          </cell>
          <cell r="BK292">
            <v>0</v>
          </cell>
          <cell r="BL292">
            <v>1511052</v>
          </cell>
          <cell r="BM292" t="b">
            <v>1</v>
          </cell>
          <cell r="BN292">
            <v>33849</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E292">
            <v>0</v>
          </cell>
          <cell r="CF292">
            <v>0</v>
          </cell>
          <cell r="CG292" t="str">
            <v>IANUARIE</v>
          </cell>
          <cell r="CH292" t="str">
            <v>I</v>
          </cell>
          <cell r="CI292">
            <v>0</v>
          </cell>
          <cell r="CJ292" t="b">
            <v>0</v>
          </cell>
          <cell r="CK292">
            <v>0</v>
          </cell>
          <cell r="CL292">
            <v>0</v>
          </cell>
          <cell r="CM292">
            <v>0</v>
          </cell>
          <cell r="CN292">
            <v>11</v>
          </cell>
          <cell r="CO292" t="str">
            <v>N</v>
          </cell>
          <cell r="CP292" t="str">
            <v>N</v>
          </cell>
          <cell r="CQ292" t="b">
            <v>0</v>
          </cell>
          <cell r="CR292">
            <v>0</v>
          </cell>
          <cell r="CS292">
            <v>0</v>
          </cell>
          <cell r="CT292">
            <v>0</v>
          </cell>
          <cell r="CU292">
            <v>0</v>
          </cell>
          <cell r="CV292">
            <v>0</v>
          </cell>
          <cell r="CW292">
            <v>0</v>
          </cell>
          <cell r="CX292">
            <v>0</v>
          </cell>
          <cell r="CY292">
            <v>0</v>
          </cell>
          <cell r="CZ292">
            <v>0</v>
          </cell>
          <cell r="DA292">
            <v>0</v>
          </cell>
          <cell r="DB292">
            <v>0</v>
          </cell>
          <cell r="DC292">
            <v>0</v>
          </cell>
          <cell r="DD292">
            <v>0</v>
          </cell>
          <cell r="DE292">
            <v>0</v>
          </cell>
          <cell r="DF292">
            <v>0</v>
          </cell>
          <cell r="DG292">
            <v>0</v>
          </cell>
          <cell r="DH292">
            <v>0</v>
          </cell>
          <cell r="DI292">
            <v>0</v>
          </cell>
          <cell r="DJ292">
            <v>0</v>
          </cell>
          <cell r="DK292">
            <v>0</v>
          </cell>
          <cell r="DL292">
            <v>0</v>
          </cell>
          <cell r="DM292" t="b">
            <v>0</v>
          </cell>
          <cell r="DN292" t="b">
            <v>0</v>
          </cell>
          <cell r="DO292" t="b">
            <v>0</v>
          </cell>
          <cell r="DP292" t="b">
            <v>0</v>
          </cell>
          <cell r="DQ292">
            <v>0</v>
          </cell>
          <cell r="DR292">
            <v>0</v>
          </cell>
          <cell r="DS292">
            <v>0</v>
          </cell>
          <cell r="DT292">
            <v>0</v>
          </cell>
          <cell r="DU292">
            <v>0</v>
          </cell>
          <cell r="DV292">
            <v>0</v>
          </cell>
          <cell r="DW292">
            <v>0</v>
          </cell>
          <cell r="DX292">
            <v>0</v>
          </cell>
          <cell r="DY292">
            <v>0</v>
          </cell>
          <cell r="DZ292">
            <v>0</v>
          </cell>
          <cell r="EA292">
            <v>0</v>
          </cell>
          <cell r="EB292">
            <v>0</v>
          </cell>
          <cell r="EC292">
            <v>0</v>
          </cell>
          <cell r="ED292">
            <v>0</v>
          </cell>
          <cell r="EE292">
            <v>0</v>
          </cell>
          <cell r="EF292">
            <v>0</v>
          </cell>
          <cell r="EG292">
            <v>0</v>
          </cell>
          <cell r="EH292">
            <v>0</v>
          </cell>
          <cell r="EI292">
            <v>0</v>
          </cell>
          <cell r="EJ292">
            <v>0</v>
          </cell>
          <cell r="EK292">
            <v>0</v>
          </cell>
          <cell r="EL292">
            <v>0</v>
          </cell>
          <cell r="EM292">
            <v>0</v>
          </cell>
          <cell r="EN292">
            <v>0</v>
          </cell>
          <cell r="EO292">
            <v>0</v>
          </cell>
          <cell r="EP292">
            <v>0</v>
          </cell>
          <cell r="EQ292">
            <v>0</v>
          </cell>
          <cell r="ER292" t="b">
            <v>0</v>
          </cell>
          <cell r="ES292">
            <v>0</v>
          </cell>
          <cell r="ET292">
            <v>0</v>
          </cell>
          <cell r="EU292">
            <v>0</v>
          </cell>
          <cell r="EV292">
            <v>35513</v>
          </cell>
          <cell r="EW292" t="b">
            <v>0</v>
          </cell>
        </row>
        <row r="293">
          <cell r="A293">
            <v>173</v>
          </cell>
          <cell r="B293" t="str">
            <v>2780607020026</v>
          </cell>
          <cell r="C293" t="str">
            <v>vechi</v>
          </cell>
          <cell r="D293" t="str">
            <v>TIMISAN GIANINA-MIHAELA</v>
          </cell>
          <cell r="E293" t="str">
            <v>TIMISAN</v>
          </cell>
          <cell r="F293" t="str">
            <v>GIANINA-MIHAELA-TEODORA</v>
          </cell>
          <cell r="G293" t="str">
            <v>referent</v>
          </cell>
          <cell r="H293">
            <v>0</v>
          </cell>
          <cell r="I293">
            <v>1000000</v>
          </cell>
          <cell r="J293">
            <v>1000000</v>
          </cell>
          <cell r="K293">
            <v>285714</v>
          </cell>
          <cell r="L293">
            <v>0</v>
          </cell>
          <cell r="M293">
            <v>0</v>
          </cell>
          <cell r="N293">
            <v>0</v>
          </cell>
          <cell r="O293">
            <v>0</v>
          </cell>
          <cell r="P293">
            <v>0</v>
          </cell>
          <cell r="Q293">
            <v>168</v>
          </cell>
          <cell r="R293">
            <v>48</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14286</v>
          </cell>
          <cell r="AU293">
            <v>2857</v>
          </cell>
          <cell r="AV293">
            <v>285714</v>
          </cell>
          <cell r="AW293">
            <v>20000</v>
          </cell>
          <cell r="AX293">
            <v>0</v>
          </cell>
          <cell r="AY293">
            <v>164850</v>
          </cell>
          <cell r="AZ293">
            <v>83721</v>
          </cell>
          <cell r="BA293">
            <v>1099000</v>
          </cell>
          <cell r="BB293">
            <v>1</v>
          </cell>
          <cell r="BC293">
            <v>0</v>
          </cell>
          <cell r="BD293">
            <v>83721</v>
          </cell>
          <cell r="BE293">
            <v>0</v>
          </cell>
          <cell r="BF293">
            <v>0</v>
          </cell>
          <cell r="BG293">
            <v>248571</v>
          </cell>
          <cell r="BH293">
            <v>0</v>
          </cell>
          <cell r="BI293">
            <v>0</v>
          </cell>
          <cell r="BJ293">
            <v>0</v>
          </cell>
          <cell r="BK293">
            <v>0</v>
          </cell>
          <cell r="BL293">
            <v>248571</v>
          </cell>
          <cell r="BM293" t="b">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E293">
            <v>0</v>
          </cell>
          <cell r="CF293">
            <v>0</v>
          </cell>
          <cell r="CG293" t="str">
            <v>IANUARIE</v>
          </cell>
          <cell r="CI293">
            <v>0</v>
          </cell>
          <cell r="CJ293" t="b">
            <v>0</v>
          </cell>
          <cell r="CK293">
            <v>0</v>
          </cell>
          <cell r="CL293">
            <v>0</v>
          </cell>
          <cell r="CM293">
            <v>0</v>
          </cell>
          <cell r="CN293">
            <v>0</v>
          </cell>
          <cell r="CP293" t="str">
            <v>D</v>
          </cell>
          <cell r="CQ293" t="b">
            <v>0</v>
          </cell>
          <cell r="CR293">
            <v>0</v>
          </cell>
          <cell r="CS293">
            <v>0</v>
          </cell>
          <cell r="CT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0</v>
          </cell>
          <cell r="DL293">
            <v>0</v>
          </cell>
          <cell r="DM293" t="b">
            <v>0</v>
          </cell>
          <cell r="DN293" t="b">
            <v>0</v>
          </cell>
          <cell r="DO293" t="b">
            <v>0</v>
          </cell>
          <cell r="DP293" t="b">
            <v>0</v>
          </cell>
          <cell r="DQ293">
            <v>0</v>
          </cell>
          <cell r="DR293">
            <v>0</v>
          </cell>
          <cell r="DS293">
            <v>0</v>
          </cell>
          <cell r="DZ293">
            <v>0</v>
          </cell>
          <cell r="EA293">
            <v>0</v>
          </cell>
          <cell r="EB293">
            <v>0</v>
          </cell>
          <cell r="EH293">
            <v>0</v>
          </cell>
          <cell r="EI293">
            <v>0</v>
          </cell>
          <cell r="EJ293">
            <v>0</v>
          </cell>
          <cell r="ER293" t="b">
            <v>0</v>
          </cell>
          <cell r="EV293">
            <v>36915</v>
          </cell>
          <cell r="EW293" t="b">
            <v>0</v>
          </cell>
        </row>
        <row r="294">
          <cell r="A294">
            <v>350</v>
          </cell>
          <cell r="B294" t="str">
            <v>2730822020038</v>
          </cell>
          <cell r="C294" t="str">
            <v>vechi</v>
          </cell>
          <cell r="D294" t="str">
            <v>PALADE DANIELA-MONICA</v>
          </cell>
          <cell r="E294" t="str">
            <v>PALADE</v>
          </cell>
          <cell r="F294" t="str">
            <v>DANIELA-MONICA</v>
          </cell>
          <cell r="G294" t="str">
            <v>inspector</v>
          </cell>
          <cell r="H294">
            <v>0</v>
          </cell>
          <cell r="I294">
            <v>2192200</v>
          </cell>
          <cell r="J294">
            <v>2192200</v>
          </cell>
          <cell r="K294">
            <v>2192200</v>
          </cell>
          <cell r="L294">
            <v>0</v>
          </cell>
          <cell r="M294">
            <v>0</v>
          </cell>
          <cell r="N294">
            <v>0</v>
          </cell>
          <cell r="O294">
            <v>0</v>
          </cell>
          <cell r="P294">
            <v>0</v>
          </cell>
          <cell r="Q294">
            <v>168</v>
          </cell>
          <cell r="R294">
            <v>168</v>
          </cell>
          <cell r="S294">
            <v>0</v>
          </cell>
          <cell r="T294">
            <v>0</v>
          </cell>
          <cell r="U294">
            <v>0</v>
          </cell>
          <cell r="V294">
            <v>0</v>
          </cell>
          <cell r="W294">
            <v>0</v>
          </cell>
          <cell r="X294">
            <v>0</v>
          </cell>
          <cell r="Y294">
            <v>0</v>
          </cell>
          <cell r="Z294">
            <v>10</v>
          </cell>
          <cell r="AA294">
            <v>219220</v>
          </cell>
          <cell r="AB294">
            <v>219220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120571</v>
          </cell>
          <cell r="AU294">
            <v>21922</v>
          </cell>
          <cell r="AV294">
            <v>2411420</v>
          </cell>
          <cell r="AW294">
            <v>168799</v>
          </cell>
          <cell r="AX294">
            <v>0</v>
          </cell>
          <cell r="AY294">
            <v>164850</v>
          </cell>
          <cell r="AZ294">
            <v>1935278</v>
          </cell>
          <cell r="BA294">
            <v>1099000</v>
          </cell>
          <cell r="BB294">
            <v>1</v>
          </cell>
          <cell r="BC294">
            <v>0</v>
          </cell>
          <cell r="BD294">
            <v>1099000</v>
          </cell>
          <cell r="BE294">
            <v>836278</v>
          </cell>
          <cell r="BF294">
            <v>150530</v>
          </cell>
          <cell r="BG294">
            <v>1949598</v>
          </cell>
          <cell r="BH294">
            <v>900000</v>
          </cell>
          <cell r="BI294">
            <v>0</v>
          </cell>
          <cell r="BJ294">
            <v>0</v>
          </cell>
          <cell r="BK294">
            <v>0</v>
          </cell>
          <cell r="BL294">
            <v>1027676</v>
          </cell>
          <cell r="BM294" t="b">
            <v>1</v>
          </cell>
          <cell r="BN294">
            <v>21922</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E294">
            <v>0</v>
          </cell>
          <cell r="CF294">
            <v>0</v>
          </cell>
          <cell r="CG294" t="str">
            <v>IANUARIE</v>
          </cell>
          <cell r="CH294" t="str">
            <v>I</v>
          </cell>
          <cell r="CI294">
            <v>0</v>
          </cell>
          <cell r="CJ294" t="b">
            <v>0</v>
          </cell>
          <cell r="CK294">
            <v>0</v>
          </cell>
          <cell r="CL294">
            <v>0</v>
          </cell>
          <cell r="CM294">
            <v>0</v>
          </cell>
          <cell r="CN294">
            <v>11</v>
          </cell>
          <cell r="CO294" t="str">
            <v>N</v>
          </cell>
          <cell r="CP294" t="str">
            <v>N</v>
          </cell>
          <cell r="CQ294" t="b">
            <v>0</v>
          </cell>
          <cell r="CR294">
            <v>0</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t="b">
            <v>0</v>
          </cell>
          <cell r="DN294" t="b">
            <v>0</v>
          </cell>
          <cell r="DO294" t="b">
            <v>0</v>
          </cell>
          <cell r="DP294" t="b">
            <v>0</v>
          </cell>
          <cell r="DQ294">
            <v>0</v>
          </cell>
          <cell r="DR294">
            <v>0</v>
          </cell>
          <cell r="DS294">
            <v>0</v>
          </cell>
          <cell r="DT294">
            <v>0</v>
          </cell>
          <cell r="DU294">
            <v>0</v>
          </cell>
          <cell r="DV294">
            <v>0</v>
          </cell>
          <cell r="DW294">
            <v>0</v>
          </cell>
          <cell r="DX294">
            <v>0</v>
          </cell>
          <cell r="DY294">
            <v>0</v>
          </cell>
          <cell r="DZ294">
            <v>0</v>
          </cell>
          <cell r="EA294">
            <v>0</v>
          </cell>
          <cell r="EB294">
            <v>0</v>
          </cell>
          <cell r="EC294">
            <v>0</v>
          </cell>
          <cell r="ED294">
            <v>0</v>
          </cell>
          <cell r="EE294">
            <v>0</v>
          </cell>
          <cell r="EF294">
            <v>0</v>
          </cell>
          <cell r="EG294">
            <v>0</v>
          </cell>
          <cell r="EH294">
            <v>0</v>
          </cell>
          <cell r="EI294">
            <v>0</v>
          </cell>
          <cell r="EJ294">
            <v>0</v>
          </cell>
          <cell r="EK294">
            <v>0</v>
          </cell>
          <cell r="EL294">
            <v>0</v>
          </cell>
          <cell r="EM294">
            <v>0</v>
          </cell>
          <cell r="EN294">
            <v>0</v>
          </cell>
          <cell r="EO294">
            <v>0</v>
          </cell>
          <cell r="EP294">
            <v>0</v>
          </cell>
          <cell r="EQ294">
            <v>0</v>
          </cell>
          <cell r="ER294" t="b">
            <v>0</v>
          </cell>
          <cell r="ES294">
            <v>0</v>
          </cell>
          <cell r="ET294">
            <v>0</v>
          </cell>
          <cell r="EU294">
            <v>0</v>
          </cell>
          <cell r="EV294">
            <v>36263</v>
          </cell>
          <cell r="EW294" t="b">
            <v>0</v>
          </cell>
        </row>
        <row r="295">
          <cell r="A295">
            <v>351</v>
          </cell>
          <cell r="B295" t="str">
            <v>2560406020078</v>
          </cell>
          <cell r="C295" t="str">
            <v>vechi</v>
          </cell>
          <cell r="D295" t="str">
            <v>POPA FLORICA-MIOARA</v>
          </cell>
          <cell r="E295" t="str">
            <v>POPA</v>
          </cell>
          <cell r="F295" t="str">
            <v>FLORICA-MIOARA</v>
          </cell>
          <cell r="G295" t="str">
            <v>sef serviciu</v>
          </cell>
          <cell r="H295">
            <v>0</v>
          </cell>
          <cell r="I295">
            <v>2773000</v>
          </cell>
          <cell r="J295">
            <v>3549440</v>
          </cell>
          <cell r="K295">
            <v>3549440</v>
          </cell>
          <cell r="L295">
            <v>776440</v>
          </cell>
          <cell r="M295">
            <v>776440</v>
          </cell>
          <cell r="N295">
            <v>0</v>
          </cell>
          <cell r="O295">
            <v>0</v>
          </cell>
          <cell r="P295">
            <v>0</v>
          </cell>
          <cell r="Q295">
            <v>168</v>
          </cell>
          <cell r="R295">
            <v>168</v>
          </cell>
          <cell r="S295">
            <v>0</v>
          </cell>
          <cell r="T295">
            <v>0</v>
          </cell>
          <cell r="U295">
            <v>0</v>
          </cell>
          <cell r="V295">
            <v>0</v>
          </cell>
          <cell r="W295">
            <v>0</v>
          </cell>
          <cell r="X295">
            <v>0</v>
          </cell>
          <cell r="Y295">
            <v>0</v>
          </cell>
          <cell r="Z295">
            <v>20</v>
          </cell>
          <cell r="AA295">
            <v>709888</v>
          </cell>
          <cell r="AB295">
            <v>709888</v>
          </cell>
          <cell r="AC295">
            <v>10</v>
          </cell>
          <cell r="AD295">
            <v>354944</v>
          </cell>
          <cell r="AE295">
            <v>354944</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230714</v>
          </cell>
          <cell r="AU295">
            <v>35494</v>
          </cell>
          <cell r="AV295">
            <v>4614272</v>
          </cell>
          <cell r="AW295">
            <v>322999</v>
          </cell>
          <cell r="AX295">
            <v>0</v>
          </cell>
          <cell r="AY295">
            <v>164850</v>
          </cell>
          <cell r="AZ295">
            <v>3860215</v>
          </cell>
          <cell r="BA295">
            <v>1099000</v>
          </cell>
          <cell r="BB295">
            <v>1.2</v>
          </cell>
          <cell r="BC295">
            <v>219800</v>
          </cell>
          <cell r="BD295">
            <v>1318800</v>
          </cell>
          <cell r="BE295">
            <v>2541415</v>
          </cell>
          <cell r="BF295">
            <v>521575</v>
          </cell>
          <cell r="BG295">
            <v>3503490</v>
          </cell>
          <cell r="BH295">
            <v>1600000</v>
          </cell>
          <cell r="BI295">
            <v>0</v>
          </cell>
          <cell r="BJ295">
            <v>0</v>
          </cell>
          <cell r="BK295">
            <v>0</v>
          </cell>
          <cell r="BL295">
            <v>1875760</v>
          </cell>
          <cell r="BM295" t="b">
            <v>1</v>
          </cell>
          <cell r="BN295">
            <v>27730</v>
          </cell>
          <cell r="BO295">
            <v>0</v>
          </cell>
          <cell r="BP295">
            <v>0</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E295">
            <v>0</v>
          </cell>
          <cell r="CF295">
            <v>0</v>
          </cell>
          <cell r="CG295" t="str">
            <v>IANUARIE</v>
          </cell>
          <cell r="CH295" t="str">
            <v>IA</v>
          </cell>
          <cell r="CI295">
            <v>0</v>
          </cell>
          <cell r="CJ295" t="b">
            <v>0</v>
          </cell>
          <cell r="CK295">
            <v>0</v>
          </cell>
          <cell r="CL295">
            <v>0</v>
          </cell>
          <cell r="CM295">
            <v>0</v>
          </cell>
          <cell r="CN295">
            <v>11</v>
          </cell>
          <cell r="CO295" t="str">
            <v>N</v>
          </cell>
          <cell r="CP295" t="str">
            <v>N</v>
          </cell>
          <cell r="CQ295" t="b">
            <v>0</v>
          </cell>
          <cell r="CR295">
            <v>0</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v>
          </cell>
          <cell r="DI295">
            <v>0</v>
          </cell>
          <cell r="DJ295">
            <v>0</v>
          </cell>
          <cell r="DK295">
            <v>0</v>
          </cell>
          <cell r="DL295">
            <v>0</v>
          </cell>
          <cell r="DM295" t="b">
            <v>0</v>
          </cell>
          <cell r="DN295" t="b">
            <v>0</v>
          </cell>
          <cell r="DO295" t="b">
            <v>0</v>
          </cell>
          <cell r="DP295" t="b">
            <v>0</v>
          </cell>
          <cell r="DQ295">
            <v>0</v>
          </cell>
          <cell r="DR295">
            <v>0</v>
          </cell>
          <cell r="DS295">
            <v>0</v>
          </cell>
          <cell r="DT295">
            <v>0</v>
          </cell>
          <cell r="DU295">
            <v>0</v>
          </cell>
          <cell r="DV295">
            <v>0</v>
          </cell>
          <cell r="DW295">
            <v>0</v>
          </cell>
          <cell r="DX295">
            <v>0</v>
          </cell>
          <cell r="DY295">
            <v>0</v>
          </cell>
          <cell r="DZ295">
            <v>0</v>
          </cell>
          <cell r="EA295">
            <v>0</v>
          </cell>
          <cell r="EB295">
            <v>0</v>
          </cell>
          <cell r="EC295">
            <v>0</v>
          </cell>
          <cell r="ED295">
            <v>0</v>
          </cell>
          <cell r="EE295">
            <v>0</v>
          </cell>
          <cell r="EF295">
            <v>0</v>
          </cell>
          <cell r="EG295">
            <v>0</v>
          </cell>
          <cell r="EH295">
            <v>0</v>
          </cell>
          <cell r="EI295">
            <v>0</v>
          </cell>
          <cell r="EJ295">
            <v>0</v>
          </cell>
          <cell r="EK295">
            <v>0</v>
          </cell>
          <cell r="EL295">
            <v>0</v>
          </cell>
          <cell r="EM295">
            <v>0</v>
          </cell>
          <cell r="EN295">
            <v>0</v>
          </cell>
          <cell r="EO295">
            <v>0</v>
          </cell>
          <cell r="EP295">
            <v>0</v>
          </cell>
          <cell r="EQ295">
            <v>0</v>
          </cell>
          <cell r="ER295" t="b">
            <v>0</v>
          </cell>
          <cell r="ES295">
            <v>0</v>
          </cell>
          <cell r="ET295">
            <v>0</v>
          </cell>
          <cell r="EU295">
            <v>0</v>
          </cell>
          <cell r="EV295">
            <v>33008</v>
          </cell>
          <cell r="EW295" t="b">
            <v>0</v>
          </cell>
        </row>
        <row r="296">
          <cell r="A296">
            <v>352</v>
          </cell>
          <cell r="B296" t="str">
            <v>2460209020021</v>
          </cell>
          <cell r="C296" t="str">
            <v>vechi</v>
          </cell>
          <cell r="D296" t="str">
            <v>SIBII DORA</v>
          </cell>
          <cell r="E296" t="str">
            <v>SIBII</v>
          </cell>
          <cell r="F296" t="str">
            <v>DORA</v>
          </cell>
          <cell r="G296" t="str">
            <v>consilier</v>
          </cell>
          <cell r="H296">
            <v>0</v>
          </cell>
          <cell r="I296">
            <v>3183600</v>
          </cell>
          <cell r="J296">
            <v>3183600</v>
          </cell>
          <cell r="K296">
            <v>3183600</v>
          </cell>
          <cell r="L296">
            <v>0</v>
          </cell>
          <cell r="M296">
            <v>0</v>
          </cell>
          <cell r="N296">
            <v>0</v>
          </cell>
          <cell r="O296">
            <v>0</v>
          </cell>
          <cell r="P296">
            <v>0</v>
          </cell>
          <cell r="Q296">
            <v>168</v>
          </cell>
          <cell r="R296">
            <v>168</v>
          </cell>
          <cell r="S296">
            <v>0</v>
          </cell>
          <cell r="T296">
            <v>0</v>
          </cell>
          <cell r="U296">
            <v>0</v>
          </cell>
          <cell r="V296">
            <v>0</v>
          </cell>
          <cell r="W296">
            <v>0</v>
          </cell>
          <cell r="X296">
            <v>0</v>
          </cell>
          <cell r="Y296">
            <v>0</v>
          </cell>
          <cell r="Z296">
            <v>25</v>
          </cell>
          <cell r="AA296">
            <v>795900</v>
          </cell>
          <cell r="AB296">
            <v>795900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198975</v>
          </cell>
          <cell r="AU296">
            <v>31836</v>
          </cell>
          <cell r="AV296">
            <v>3979500</v>
          </cell>
          <cell r="AW296">
            <v>278565</v>
          </cell>
          <cell r="AX296">
            <v>0</v>
          </cell>
          <cell r="AY296">
            <v>164850</v>
          </cell>
          <cell r="AZ296">
            <v>3305274</v>
          </cell>
          <cell r="BA296">
            <v>1099000</v>
          </cell>
          <cell r="BB296">
            <v>1</v>
          </cell>
          <cell r="BC296">
            <v>0</v>
          </cell>
          <cell r="BD296">
            <v>1099000</v>
          </cell>
          <cell r="BE296">
            <v>2206274</v>
          </cell>
          <cell r="BF296">
            <v>444493</v>
          </cell>
          <cell r="BG296">
            <v>3025631</v>
          </cell>
          <cell r="BH296">
            <v>1400000</v>
          </cell>
          <cell r="BI296">
            <v>0</v>
          </cell>
          <cell r="BJ296">
            <v>0</v>
          </cell>
          <cell r="BK296">
            <v>0</v>
          </cell>
          <cell r="BL296">
            <v>1593795</v>
          </cell>
          <cell r="BM296" t="b">
            <v>1</v>
          </cell>
          <cell r="BN296">
            <v>31836</v>
          </cell>
          <cell r="BO296">
            <v>0</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E296">
            <v>0</v>
          </cell>
          <cell r="CF296">
            <v>0</v>
          </cell>
          <cell r="CG296" t="str">
            <v>IANUARIE</v>
          </cell>
          <cell r="CH296" t="str">
            <v>I</v>
          </cell>
          <cell r="CI296">
            <v>0</v>
          </cell>
          <cell r="CJ296" t="b">
            <v>0</v>
          </cell>
          <cell r="CK296">
            <v>0</v>
          </cell>
          <cell r="CL296">
            <v>0</v>
          </cell>
          <cell r="CM296">
            <v>0</v>
          </cell>
          <cell r="CN296">
            <v>11</v>
          </cell>
          <cell r="CO296" t="str">
            <v>N</v>
          </cell>
          <cell r="CP296" t="str">
            <v>N</v>
          </cell>
          <cell r="CQ296" t="b">
            <v>0</v>
          </cell>
          <cell r="CR296">
            <v>0</v>
          </cell>
          <cell r="CS296">
            <v>0</v>
          </cell>
          <cell r="CT296">
            <v>0</v>
          </cell>
          <cell r="CU296">
            <v>0</v>
          </cell>
          <cell r="CV296">
            <v>0</v>
          </cell>
          <cell r="CW296">
            <v>0</v>
          </cell>
          <cell r="CX296">
            <v>0</v>
          </cell>
          <cell r="CY296">
            <v>0</v>
          </cell>
          <cell r="CZ296">
            <v>0</v>
          </cell>
          <cell r="DA296">
            <v>0</v>
          </cell>
          <cell r="DB296">
            <v>0</v>
          </cell>
          <cell r="DC296">
            <v>0</v>
          </cell>
          <cell r="DD296">
            <v>0</v>
          </cell>
          <cell r="DE296">
            <v>0</v>
          </cell>
          <cell r="DF296">
            <v>0</v>
          </cell>
          <cell r="DG296">
            <v>0</v>
          </cell>
          <cell r="DH296">
            <v>0</v>
          </cell>
          <cell r="DI296">
            <v>0</v>
          </cell>
          <cell r="DJ296">
            <v>0</v>
          </cell>
          <cell r="DK296">
            <v>0</v>
          </cell>
          <cell r="DL296">
            <v>0</v>
          </cell>
          <cell r="DM296" t="b">
            <v>0</v>
          </cell>
          <cell r="DN296" t="b">
            <v>0</v>
          </cell>
          <cell r="DO296" t="b">
            <v>0</v>
          </cell>
          <cell r="DP296" t="b">
            <v>0</v>
          </cell>
          <cell r="DQ296">
            <v>0</v>
          </cell>
          <cell r="DR296">
            <v>0</v>
          </cell>
          <cell r="DS296">
            <v>0</v>
          </cell>
          <cell r="DT296">
            <v>0</v>
          </cell>
          <cell r="DU296">
            <v>0</v>
          </cell>
          <cell r="DV296">
            <v>0</v>
          </cell>
          <cell r="DW296">
            <v>0</v>
          </cell>
          <cell r="DX296">
            <v>0</v>
          </cell>
          <cell r="DY296">
            <v>0</v>
          </cell>
          <cell r="DZ296">
            <v>0</v>
          </cell>
          <cell r="EA296">
            <v>0</v>
          </cell>
          <cell r="EB296">
            <v>0</v>
          </cell>
          <cell r="EC296">
            <v>0</v>
          </cell>
          <cell r="ED296">
            <v>0</v>
          </cell>
          <cell r="EE296">
            <v>0</v>
          </cell>
          <cell r="EF296">
            <v>0</v>
          </cell>
          <cell r="EG296">
            <v>0</v>
          </cell>
          <cell r="EH296">
            <v>0</v>
          </cell>
          <cell r="EI296">
            <v>0</v>
          </cell>
          <cell r="EJ296">
            <v>0</v>
          </cell>
          <cell r="EK296">
            <v>0</v>
          </cell>
          <cell r="EL296">
            <v>0</v>
          </cell>
          <cell r="EM296">
            <v>0</v>
          </cell>
          <cell r="EN296">
            <v>0</v>
          </cell>
          <cell r="EO296">
            <v>0</v>
          </cell>
          <cell r="EP296">
            <v>0</v>
          </cell>
          <cell r="EQ296">
            <v>0</v>
          </cell>
          <cell r="ER296" t="b">
            <v>0</v>
          </cell>
          <cell r="ES296">
            <v>0</v>
          </cell>
          <cell r="ET296">
            <v>0</v>
          </cell>
          <cell r="EU296">
            <v>0</v>
          </cell>
          <cell r="EV296">
            <v>36529</v>
          </cell>
          <cell r="EW296" t="b">
            <v>0</v>
          </cell>
        </row>
        <row r="297">
          <cell r="A297">
            <v>355</v>
          </cell>
          <cell r="B297" t="str">
            <v>1500916020062</v>
          </cell>
          <cell r="C297" t="str">
            <v>vechi</v>
          </cell>
          <cell r="D297" t="str">
            <v>SCHIOPU GHEORGHE-DECINEL</v>
          </cell>
          <cell r="E297" t="str">
            <v>SCHIOPU</v>
          </cell>
          <cell r="F297" t="str">
            <v>GHEORGHE-DECINEL</v>
          </cell>
          <cell r="G297" t="str">
            <v>inspector</v>
          </cell>
          <cell r="H297">
            <v>0</v>
          </cell>
          <cell r="I297">
            <v>2547000</v>
          </cell>
          <cell r="J297">
            <v>2547000</v>
          </cell>
          <cell r="K297">
            <v>0</v>
          </cell>
          <cell r="L297">
            <v>0</v>
          </cell>
          <cell r="M297">
            <v>0</v>
          </cell>
          <cell r="N297">
            <v>0</v>
          </cell>
          <cell r="O297">
            <v>0</v>
          </cell>
          <cell r="P297">
            <v>0</v>
          </cell>
          <cell r="Q297">
            <v>168</v>
          </cell>
          <cell r="R297">
            <v>0</v>
          </cell>
          <cell r="S297">
            <v>0</v>
          </cell>
          <cell r="T297">
            <v>0</v>
          </cell>
          <cell r="U297">
            <v>0</v>
          </cell>
          <cell r="V297">
            <v>0</v>
          </cell>
          <cell r="W297">
            <v>0</v>
          </cell>
          <cell r="X297">
            <v>0</v>
          </cell>
          <cell r="Y297">
            <v>0</v>
          </cell>
          <cell r="Z297">
            <v>25</v>
          </cell>
          <cell r="AA297">
            <v>0</v>
          </cell>
          <cell r="AB297">
            <v>636750</v>
          </cell>
          <cell r="AC297">
            <v>10</v>
          </cell>
          <cell r="AD297">
            <v>0</v>
          </cell>
          <cell r="AE297">
            <v>254700</v>
          </cell>
          <cell r="AF297">
            <v>0</v>
          </cell>
          <cell r="AG297">
            <v>0</v>
          </cell>
          <cell r="AH297">
            <v>0</v>
          </cell>
          <cell r="AI297">
            <v>0</v>
          </cell>
          <cell r="AJ297">
            <v>0</v>
          </cell>
          <cell r="AK297">
            <v>2922683</v>
          </cell>
          <cell r="AL297">
            <v>0</v>
          </cell>
          <cell r="AM297">
            <v>0</v>
          </cell>
          <cell r="AN297">
            <v>0</v>
          </cell>
          <cell r="AO297">
            <v>0</v>
          </cell>
          <cell r="AP297">
            <v>0</v>
          </cell>
          <cell r="AQ297">
            <v>0</v>
          </cell>
          <cell r="AR297">
            <v>0</v>
          </cell>
          <cell r="AS297">
            <v>0</v>
          </cell>
          <cell r="AT297">
            <v>171922</v>
          </cell>
          <cell r="AU297">
            <v>25470</v>
          </cell>
          <cell r="AV297">
            <v>2922683</v>
          </cell>
          <cell r="AW297">
            <v>0</v>
          </cell>
          <cell r="AX297">
            <v>0</v>
          </cell>
          <cell r="AY297">
            <v>164850</v>
          </cell>
          <cell r="AZ297">
            <v>2560441</v>
          </cell>
          <cell r="BA297">
            <v>1099000</v>
          </cell>
          <cell r="BB297">
            <v>1.2</v>
          </cell>
          <cell r="BC297">
            <v>219800</v>
          </cell>
          <cell r="BD297">
            <v>1318800</v>
          </cell>
          <cell r="BE297">
            <v>1241641</v>
          </cell>
          <cell r="BF297">
            <v>223495</v>
          </cell>
          <cell r="BG297">
            <v>2501796</v>
          </cell>
          <cell r="BH297">
            <v>1200000</v>
          </cell>
          <cell r="BI297">
            <v>0</v>
          </cell>
          <cell r="BJ297">
            <v>0</v>
          </cell>
          <cell r="BK297">
            <v>0</v>
          </cell>
          <cell r="BL297">
            <v>1276326</v>
          </cell>
          <cell r="BM297" t="b">
            <v>1</v>
          </cell>
          <cell r="BN297">
            <v>25470</v>
          </cell>
          <cell r="BO297">
            <v>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E297">
            <v>0</v>
          </cell>
          <cell r="CF297">
            <v>0</v>
          </cell>
          <cell r="CG297" t="str">
            <v>IANUARIE</v>
          </cell>
          <cell r="CH297" t="str">
            <v>IA</v>
          </cell>
          <cell r="CI297">
            <v>0</v>
          </cell>
          <cell r="CJ297" t="b">
            <v>0</v>
          </cell>
          <cell r="CK297">
            <v>0</v>
          </cell>
          <cell r="CL297">
            <v>0</v>
          </cell>
          <cell r="CM297">
            <v>0</v>
          </cell>
          <cell r="CN297">
            <v>11</v>
          </cell>
          <cell r="CO297" t="str">
            <v>N</v>
          </cell>
          <cell r="CP297" t="str">
            <v>N</v>
          </cell>
          <cell r="CQ297" t="b">
            <v>0</v>
          </cell>
          <cell r="CR297">
            <v>85</v>
          </cell>
          <cell r="CS297">
            <v>80</v>
          </cell>
          <cell r="CT297">
            <v>168</v>
          </cell>
          <cell r="CU297">
            <v>0</v>
          </cell>
          <cell r="CV297">
            <v>168</v>
          </cell>
          <cell r="CW297">
            <v>0</v>
          </cell>
          <cell r="CX297">
            <v>1</v>
          </cell>
          <cell r="CY297">
            <v>2922682</v>
          </cell>
          <cell r="CZ297">
            <v>168</v>
          </cell>
          <cell r="DA297">
            <v>0</v>
          </cell>
          <cell r="DB297">
            <v>168</v>
          </cell>
          <cell r="DC297">
            <v>1</v>
          </cell>
          <cell r="DD297">
            <v>2922682</v>
          </cell>
          <cell r="DE297">
            <v>2922683</v>
          </cell>
          <cell r="DF297">
            <v>0</v>
          </cell>
          <cell r="DG297">
            <v>0</v>
          </cell>
          <cell r="DH297">
            <v>0</v>
          </cell>
          <cell r="DI297">
            <v>0</v>
          </cell>
          <cell r="DJ297">
            <v>0</v>
          </cell>
          <cell r="DK297">
            <v>0</v>
          </cell>
          <cell r="DL297">
            <v>0</v>
          </cell>
          <cell r="DM297" t="b">
            <v>1</v>
          </cell>
          <cell r="DN297" t="b">
            <v>0</v>
          </cell>
          <cell r="DO297" t="b">
            <v>0</v>
          </cell>
          <cell r="DP297" t="b">
            <v>0</v>
          </cell>
          <cell r="DQ297">
            <v>0</v>
          </cell>
          <cell r="DR297">
            <v>0</v>
          </cell>
          <cell r="DS297">
            <v>0</v>
          </cell>
          <cell r="DT297">
            <v>0</v>
          </cell>
          <cell r="DU297">
            <v>0</v>
          </cell>
          <cell r="DV297">
            <v>0</v>
          </cell>
          <cell r="DW297">
            <v>0</v>
          </cell>
          <cell r="DX297">
            <v>0</v>
          </cell>
          <cell r="DY297">
            <v>0</v>
          </cell>
          <cell r="DZ297">
            <v>0</v>
          </cell>
          <cell r="EA297">
            <v>0</v>
          </cell>
          <cell r="EB297">
            <v>0</v>
          </cell>
          <cell r="EC297">
            <v>0</v>
          </cell>
          <cell r="ED297">
            <v>0</v>
          </cell>
          <cell r="EE297">
            <v>0</v>
          </cell>
          <cell r="EF297">
            <v>0</v>
          </cell>
          <cell r="EG297">
            <v>0</v>
          </cell>
          <cell r="EH297">
            <v>0</v>
          </cell>
          <cell r="EI297">
            <v>0</v>
          </cell>
          <cell r="EJ297">
            <v>0</v>
          </cell>
          <cell r="EK297">
            <v>0</v>
          </cell>
          <cell r="EL297">
            <v>0</v>
          </cell>
          <cell r="EM297">
            <v>0</v>
          </cell>
          <cell r="EN297">
            <v>0</v>
          </cell>
          <cell r="EO297">
            <v>0</v>
          </cell>
          <cell r="EP297">
            <v>0</v>
          </cell>
          <cell r="EQ297">
            <v>0</v>
          </cell>
          <cell r="ER297" t="b">
            <v>0</v>
          </cell>
          <cell r="ES297">
            <v>0</v>
          </cell>
          <cell r="ET297">
            <v>0</v>
          </cell>
          <cell r="EU297">
            <v>0</v>
          </cell>
          <cell r="EV297">
            <v>33208</v>
          </cell>
          <cell r="EW297" t="b">
            <v>0</v>
          </cell>
        </row>
        <row r="298">
          <cell r="A298">
            <v>353</v>
          </cell>
          <cell r="B298" t="str">
            <v>2700112020040</v>
          </cell>
          <cell r="C298" t="str">
            <v>vechi</v>
          </cell>
          <cell r="D298" t="str">
            <v>NEMETH ANGELICA</v>
          </cell>
          <cell r="E298" t="str">
            <v>NEMETH</v>
          </cell>
          <cell r="F298" t="str">
            <v>ANGELICA</v>
          </cell>
          <cell r="G298" t="str">
            <v>inspector</v>
          </cell>
          <cell r="H298">
            <v>0</v>
          </cell>
          <cell r="I298">
            <v>2547000</v>
          </cell>
          <cell r="J298">
            <v>2929050</v>
          </cell>
          <cell r="K298">
            <v>2929050</v>
          </cell>
          <cell r="L298">
            <v>0</v>
          </cell>
          <cell r="M298">
            <v>0</v>
          </cell>
          <cell r="N298">
            <v>382050</v>
          </cell>
          <cell r="O298">
            <v>15</v>
          </cell>
          <cell r="P298">
            <v>382050</v>
          </cell>
          <cell r="Q298">
            <v>168</v>
          </cell>
          <cell r="R298">
            <v>168</v>
          </cell>
          <cell r="S298">
            <v>0</v>
          </cell>
          <cell r="T298">
            <v>0</v>
          </cell>
          <cell r="U298">
            <v>0</v>
          </cell>
          <cell r="V298">
            <v>0</v>
          </cell>
          <cell r="W298">
            <v>0</v>
          </cell>
          <cell r="X298">
            <v>0</v>
          </cell>
          <cell r="Y298">
            <v>0</v>
          </cell>
          <cell r="Z298">
            <v>15</v>
          </cell>
          <cell r="AA298">
            <v>439358</v>
          </cell>
          <cell r="AB298">
            <v>439358</v>
          </cell>
          <cell r="AC298">
            <v>10</v>
          </cell>
          <cell r="AD298">
            <v>292905</v>
          </cell>
          <cell r="AE298">
            <v>292905</v>
          </cell>
          <cell r="AF298">
            <v>15</v>
          </cell>
          <cell r="AG298">
            <v>439358</v>
          </cell>
          <cell r="AH298">
            <v>439358</v>
          </cell>
          <cell r="AI298">
            <v>0</v>
          </cell>
          <cell r="AJ298">
            <v>0</v>
          </cell>
          <cell r="AK298">
            <v>0</v>
          </cell>
          <cell r="AL298">
            <v>0</v>
          </cell>
          <cell r="AM298">
            <v>0</v>
          </cell>
          <cell r="AN298">
            <v>0</v>
          </cell>
          <cell r="AO298">
            <v>0</v>
          </cell>
          <cell r="AP298">
            <v>0</v>
          </cell>
          <cell r="AQ298">
            <v>0</v>
          </cell>
          <cell r="AR298">
            <v>0</v>
          </cell>
          <cell r="AS298">
            <v>0</v>
          </cell>
          <cell r="AT298">
            <v>205034</v>
          </cell>
          <cell r="AU298">
            <v>29290</v>
          </cell>
          <cell r="AV298">
            <v>4100671</v>
          </cell>
          <cell r="AW298">
            <v>287047</v>
          </cell>
          <cell r="AX298">
            <v>0</v>
          </cell>
          <cell r="AY298">
            <v>164850</v>
          </cell>
          <cell r="AZ298">
            <v>3414450</v>
          </cell>
          <cell r="BA298">
            <v>1099000</v>
          </cell>
          <cell r="BB298">
            <v>1</v>
          </cell>
          <cell r="BC298">
            <v>0</v>
          </cell>
          <cell r="BD298">
            <v>1099000</v>
          </cell>
          <cell r="BE298">
            <v>2315450</v>
          </cell>
          <cell r="BF298">
            <v>469604</v>
          </cell>
          <cell r="BG298">
            <v>3109696</v>
          </cell>
          <cell r="BH298">
            <v>1200000</v>
          </cell>
          <cell r="BI298">
            <v>0</v>
          </cell>
          <cell r="BJ298">
            <v>443938</v>
          </cell>
          <cell r="BK298">
            <v>0</v>
          </cell>
          <cell r="BL298">
            <v>1440288</v>
          </cell>
          <cell r="BM298" t="b">
            <v>1</v>
          </cell>
          <cell r="BN298">
            <v>25470</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E298">
            <v>0</v>
          </cell>
          <cell r="CF298">
            <v>0</v>
          </cell>
          <cell r="CG298" t="str">
            <v>IANUARIE</v>
          </cell>
          <cell r="CH298" t="str">
            <v>IA</v>
          </cell>
          <cell r="CI298">
            <v>0</v>
          </cell>
          <cell r="CJ298" t="b">
            <v>0</v>
          </cell>
          <cell r="CK298">
            <v>0</v>
          </cell>
          <cell r="CL298">
            <v>0</v>
          </cell>
          <cell r="CM298">
            <v>0</v>
          </cell>
          <cell r="CN298">
            <v>11</v>
          </cell>
          <cell r="CO298" t="str">
            <v>N</v>
          </cell>
          <cell r="CP298" t="str">
            <v>N</v>
          </cell>
          <cell r="CQ298" t="b">
            <v>0</v>
          </cell>
          <cell r="CR298">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cell r="DJ298">
            <v>0</v>
          </cell>
          <cell r="DK298">
            <v>0</v>
          </cell>
          <cell r="DL298">
            <v>0</v>
          </cell>
          <cell r="DM298" t="b">
            <v>0</v>
          </cell>
          <cell r="DN298" t="b">
            <v>0</v>
          </cell>
          <cell r="DO298" t="b">
            <v>0</v>
          </cell>
          <cell r="DP298" t="b">
            <v>0</v>
          </cell>
          <cell r="DQ298">
            <v>0</v>
          </cell>
          <cell r="DR298">
            <v>0</v>
          </cell>
          <cell r="DS298">
            <v>0</v>
          </cell>
          <cell r="DT298">
            <v>0</v>
          </cell>
          <cell r="DU298">
            <v>0</v>
          </cell>
          <cell r="DV298">
            <v>0</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v>
          </cell>
          <cell r="EK298">
            <v>0</v>
          </cell>
          <cell r="EL298">
            <v>0</v>
          </cell>
          <cell r="EM298">
            <v>0</v>
          </cell>
          <cell r="EN298">
            <v>0</v>
          </cell>
          <cell r="EO298">
            <v>0</v>
          </cell>
          <cell r="EP298">
            <v>0</v>
          </cell>
          <cell r="EQ298">
            <v>0</v>
          </cell>
          <cell r="ER298" t="b">
            <v>0</v>
          </cell>
          <cell r="ES298">
            <v>0</v>
          </cell>
          <cell r="ET298">
            <v>0</v>
          </cell>
          <cell r="EU298">
            <v>0</v>
          </cell>
          <cell r="EV298">
            <v>33933</v>
          </cell>
          <cell r="EW298" t="b">
            <v>0</v>
          </cell>
        </row>
        <row r="299">
          <cell r="A299">
            <v>356</v>
          </cell>
          <cell r="B299" t="str">
            <v>2480527021886</v>
          </cell>
          <cell r="C299" t="str">
            <v>vechi</v>
          </cell>
          <cell r="D299" t="str">
            <v>MESSER VETURIA-EUGENIA</v>
          </cell>
          <cell r="E299" t="str">
            <v>MESSER</v>
          </cell>
          <cell r="F299" t="str">
            <v>VETURIA-EUGENIA-FELICIA</v>
          </cell>
          <cell r="G299" t="str">
            <v>referent</v>
          </cell>
          <cell r="H299">
            <v>0</v>
          </cell>
          <cell r="I299">
            <v>2497467</v>
          </cell>
          <cell r="J299">
            <v>2497467</v>
          </cell>
          <cell r="K299">
            <v>2497467</v>
          </cell>
          <cell r="L299">
            <v>0</v>
          </cell>
          <cell r="M299">
            <v>0</v>
          </cell>
          <cell r="N299">
            <v>0</v>
          </cell>
          <cell r="O299">
            <v>0</v>
          </cell>
          <cell r="P299">
            <v>0</v>
          </cell>
          <cell r="Q299">
            <v>168</v>
          </cell>
          <cell r="R299">
            <v>168</v>
          </cell>
          <cell r="S299">
            <v>0</v>
          </cell>
          <cell r="T299">
            <v>0</v>
          </cell>
          <cell r="U299">
            <v>0</v>
          </cell>
          <cell r="V299">
            <v>0</v>
          </cell>
          <cell r="W299">
            <v>0</v>
          </cell>
          <cell r="X299">
            <v>0</v>
          </cell>
          <cell r="Y299">
            <v>0</v>
          </cell>
          <cell r="Z299">
            <v>25</v>
          </cell>
          <cell r="AA299">
            <v>624367</v>
          </cell>
          <cell r="AB299">
            <v>624367</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156092</v>
          </cell>
          <cell r="AU299">
            <v>24975</v>
          </cell>
          <cell r="AV299">
            <v>3121834</v>
          </cell>
          <cell r="AW299">
            <v>218528</v>
          </cell>
          <cell r="AX299">
            <v>0</v>
          </cell>
          <cell r="AY299">
            <v>164850</v>
          </cell>
          <cell r="AZ299">
            <v>2557389</v>
          </cell>
          <cell r="BA299">
            <v>1099000</v>
          </cell>
          <cell r="BB299">
            <v>1</v>
          </cell>
          <cell r="BC299">
            <v>0</v>
          </cell>
          <cell r="BD299">
            <v>1099000</v>
          </cell>
          <cell r="BE299">
            <v>1458389</v>
          </cell>
          <cell r="BF299">
            <v>272479</v>
          </cell>
          <cell r="BG299">
            <v>2449760</v>
          </cell>
          <cell r="BH299">
            <v>1100000</v>
          </cell>
          <cell r="BI299">
            <v>0</v>
          </cell>
          <cell r="BJ299">
            <v>0</v>
          </cell>
          <cell r="BK299">
            <v>0</v>
          </cell>
          <cell r="BL299">
            <v>1324785</v>
          </cell>
          <cell r="BM299" t="b">
            <v>1</v>
          </cell>
          <cell r="BN299">
            <v>24975</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E299">
            <v>0</v>
          </cell>
          <cell r="CF299">
            <v>0</v>
          </cell>
          <cell r="CG299" t="str">
            <v>IANUARIE</v>
          </cell>
          <cell r="CH299" t="str">
            <v>IA</v>
          </cell>
          <cell r="CI299">
            <v>0</v>
          </cell>
          <cell r="CJ299" t="b">
            <v>0</v>
          </cell>
          <cell r="CK299">
            <v>0</v>
          </cell>
          <cell r="CL299">
            <v>0</v>
          </cell>
          <cell r="CM299">
            <v>0</v>
          </cell>
          <cell r="CN299">
            <v>11</v>
          </cell>
          <cell r="CO299" t="str">
            <v>N</v>
          </cell>
          <cell r="CP299" t="str">
            <v>N</v>
          </cell>
          <cell r="CQ299" t="b">
            <v>0</v>
          </cell>
          <cell r="CR299">
            <v>0</v>
          </cell>
          <cell r="CS299">
            <v>0</v>
          </cell>
          <cell r="CT299">
            <v>0</v>
          </cell>
          <cell r="CU299">
            <v>0</v>
          </cell>
          <cell r="CV299">
            <v>0</v>
          </cell>
          <cell r="CW299">
            <v>0</v>
          </cell>
          <cell r="CX299">
            <v>0</v>
          </cell>
          <cell r="CY299">
            <v>0</v>
          </cell>
          <cell r="CZ299">
            <v>0</v>
          </cell>
          <cell r="DA299">
            <v>0</v>
          </cell>
          <cell r="DB299">
            <v>0</v>
          </cell>
          <cell r="DC299">
            <v>0</v>
          </cell>
          <cell r="DD299">
            <v>0</v>
          </cell>
          <cell r="DE299">
            <v>0</v>
          </cell>
          <cell r="DF299">
            <v>0</v>
          </cell>
          <cell r="DG299">
            <v>0</v>
          </cell>
          <cell r="DH299">
            <v>0</v>
          </cell>
          <cell r="DI299">
            <v>0</v>
          </cell>
          <cell r="DJ299">
            <v>0</v>
          </cell>
          <cell r="DK299">
            <v>0</v>
          </cell>
          <cell r="DL299">
            <v>0</v>
          </cell>
          <cell r="DM299" t="b">
            <v>0</v>
          </cell>
          <cell r="DN299" t="b">
            <v>0</v>
          </cell>
          <cell r="DO299" t="b">
            <v>0</v>
          </cell>
          <cell r="DP299" t="b">
            <v>0</v>
          </cell>
          <cell r="DQ299">
            <v>0</v>
          </cell>
          <cell r="DR299">
            <v>0</v>
          </cell>
          <cell r="DS299">
            <v>0</v>
          </cell>
          <cell r="DT299">
            <v>0</v>
          </cell>
          <cell r="DU299">
            <v>0</v>
          </cell>
          <cell r="DV299">
            <v>0</v>
          </cell>
          <cell r="DW299">
            <v>0</v>
          </cell>
          <cell r="DX299">
            <v>0</v>
          </cell>
          <cell r="DY299">
            <v>0</v>
          </cell>
          <cell r="DZ299">
            <v>0</v>
          </cell>
          <cell r="EA299">
            <v>0</v>
          </cell>
          <cell r="EB299">
            <v>0</v>
          </cell>
          <cell r="EC299">
            <v>0</v>
          </cell>
          <cell r="ED299">
            <v>0</v>
          </cell>
          <cell r="EE299">
            <v>0</v>
          </cell>
          <cell r="EF299">
            <v>0</v>
          </cell>
          <cell r="EG299">
            <v>0</v>
          </cell>
          <cell r="EH299">
            <v>0</v>
          </cell>
          <cell r="EI299">
            <v>0</v>
          </cell>
          <cell r="EJ299">
            <v>0</v>
          </cell>
          <cell r="EK299">
            <v>0</v>
          </cell>
          <cell r="EL299">
            <v>0</v>
          </cell>
          <cell r="EM299">
            <v>0</v>
          </cell>
          <cell r="EN299">
            <v>0</v>
          </cell>
          <cell r="EO299">
            <v>0</v>
          </cell>
          <cell r="EP299">
            <v>0</v>
          </cell>
          <cell r="EQ299">
            <v>0</v>
          </cell>
          <cell r="ER299" t="b">
            <v>0</v>
          </cell>
          <cell r="ES299">
            <v>0</v>
          </cell>
          <cell r="ET299">
            <v>0</v>
          </cell>
          <cell r="EU299">
            <v>0</v>
          </cell>
          <cell r="EV299">
            <v>36487</v>
          </cell>
          <cell r="EW299" t="b">
            <v>0</v>
          </cell>
        </row>
        <row r="300">
          <cell r="A300">
            <v>354</v>
          </cell>
          <cell r="B300" t="str">
            <v>1670417020011</v>
          </cell>
          <cell r="C300" t="str">
            <v>vechi</v>
          </cell>
          <cell r="D300" t="str">
            <v>PALADE MIRCEA-OCTAVIAN</v>
          </cell>
          <cell r="E300" t="str">
            <v>PALADE</v>
          </cell>
          <cell r="F300" t="str">
            <v>MIRCEA-OCTAVIAN</v>
          </cell>
          <cell r="G300" t="str">
            <v>inspector</v>
          </cell>
          <cell r="H300">
            <v>0</v>
          </cell>
          <cell r="I300">
            <v>2547000</v>
          </cell>
          <cell r="J300">
            <v>2547000</v>
          </cell>
          <cell r="K300">
            <v>2547000</v>
          </cell>
          <cell r="L300">
            <v>0</v>
          </cell>
          <cell r="M300">
            <v>0</v>
          </cell>
          <cell r="N300">
            <v>0</v>
          </cell>
          <cell r="O300">
            <v>0</v>
          </cell>
          <cell r="P300">
            <v>0</v>
          </cell>
          <cell r="Q300">
            <v>168</v>
          </cell>
          <cell r="R300">
            <v>168</v>
          </cell>
          <cell r="S300">
            <v>0</v>
          </cell>
          <cell r="T300">
            <v>0</v>
          </cell>
          <cell r="U300">
            <v>0</v>
          </cell>
          <cell r="V300">
            <v>0</v>
          </cell>
          <cell r="W300">
            <v>0</v>
          </cell>
          <cell r="X300">
            <v>0</v>
          </cell>
          <cell r="Y300">
            <v>0</v>
          </cell>
          <cell r="Z300">
            <v>15</v>
          </cell>
          <cell r="AA300">
            <v>382050</v>
          </cell>
          <cell r="AB300">
            <v>382050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146452</v>
          </cell>
          <cell r="AU300">
            <v>25470</v>
          </cell>
          <cell r="AV300">
            <v>2929050</v>
          </cell>
          <cell r="AW300">
            <v>205034</v>
          </cell>
          <cell r="AX300">
            <v>0</v>
          </cell>
          <cell r="AY300">
            <v>164850</v>
          </cell>
          <cell r="AZ300">
            <v>2387244</v>
          </cell>
          <cell r="BA300">
            <v>1099000</v>
          </cell>
          <cell r="BB300">
            <v>1.7</v>
          </cell>
          <cell r="BC300">
            <v>769300</v>
          </cell>
          <cell r="BD300">
            <v>1868300</v>
          </cell>
          <cell r="BE300">
            <v>518944</v>
          </cell>
          <cell r="BF300">
            <v>93410</v>
          </cell>
          <cell r="BG300">
            <v>2458684</v>
          </cell>
          <cell r="BH300">
            <v>1100000</v>
          </cell>
          <cell r="BI300">
            <v>0</v>
          </cell>
          <cell r="BJ300">
            <v>0</v>
          </cell>
          <cell r="BK300">
            <v>0</v>
          </cell>
          <cell r="BL300">
            <v>1333214</v>
          </cell>
          <cell r="BM300" t="b">
            <v>1</v>
          </cell>
          <cell r="BN300">
            <v>25470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E300">
            <v>0</v>
          </cell>
          <cell r="CF300">
            <v>0</v>
          </cell>
          <cell r="CG300" t="str">
            <v>IANUARIE</v>
          </cell>
          <cell r="CH300" t="str">
            <v>IA</v>
          </cell>
          <cell r="CI300">
            <v>0</v>
          </cell>
          <cell r="CJ300" t="b">
            <v>0</v>
          </cell>
          <cell r="CK300">
            <v>0</v>
          </cell>
          <cell r="CL300">
            <v>0</v>
          </cell>
          <cell r="CM300">
            <v>0</v>
          </cell>
          <cell r="CN300">
            <v>11</v>
          </cell>
          <cell r="CO300" t="str">
            <v>N</v>
          </cell>
          <cell r="CP300" t="str">
            <v>N</v>
          </cell>
          <cell r="CQ300" t="b">
            <v>0</v>
          </cell>
          <cell r="CR300">
            <v>0</v>
          </cell>
          <cell r="CS300">
            <v>0</v>
          </cell>
          <cell r="CT300">
            <v>0</v>
          </cell>
          <cell r="CU300">
            <v>0</v>
          </cell>
          <cell r="CV300">
            <v>0</v>
          </cell>
          <cell r="CW300">
            <v>0</v>
          </cell>
          <cell r="CX300">
            <v>0</v>
          </cell>
          <cell r="CY300">
            <v>0</v>
          </cell>
          <cell r="CZ300">
            <v>0</v>
          </cell>
          <cell r="DA300">
            <v>0</v>
          </cell>
          <cell r="DB300">
            <v>0</v>
          </cell>
          <cell r="DC300">
            <v>0</v>
          </cell>
          <cell r="DD300">
            <v>0</v>
          </cell>
          <cell r="DE300">
            <v>0</v>
          </cell>
          <cell r="DF300">
            <v>0</v>
          </cell>
          <cell r="DG300">
            <v>0</v>
          </cell>
          <cell r="DH300">
            <v>0</v>
          </cell>
          <cell r="DI300">
            <v>0</v>
          </cell>
          <cell r="DJ300">
            <v>0</v>
          </cell>
          <cell r="DK300">
            <v>0</v>
          </cell>
          <cell r="DL300">
            <v>0</v>
          </cell>
          <cell r="DM300" t="b">
            <v>0</v>
          </cell>
          <cell r="DN300" t="b">
            <v>0</v>
          </cell>
          <cell r="DO300" t="b">
            <v>0</v>
          </cell>
          <cell r="DP300" t="b">
            <v>0</v>
          </cell>
          <cell r="DQ300">
            <v>0</v>
          </cell>
          <cell r="DR300">
            <v>0</v>
          </cell>
          <cell r="DS300">
            <v>0</v>
          </cell>
          <cell r="DT300">
            <v>0</v>
          </cell>
          <cell r="DU300">
            <v>0</v>
          </cell>
          <cell r="DV300">
            <v>0</v>
          </cell>
          <cell r="DW300">
            <v>0</v>
          </cell>
          <cell r="DX300">
            <v>0</v>
          </cell>
          <cell r="DY300">
            <v>0</v>
          </cell>
          <cell r="DZ300">
            <v>0</v>
          </cell>
          <cell r="EA300">
            <v>0</v>
          </cell>
          <cell r="EB300">
            <v>0</v>
          </cell>
          <cell r="EC300">
            <v>0</v>
          </cell>
          <cell r="ED300">
            <v>0</v>
          </cell>
          <cell r="EE300">
            <v>0</v>
          </cell>
          <cell r="EF300">
            <v>0</v>
          </cell>
          <cell r="EG300">
            <v>0</v>
          </cell>
          <cell r="EH300">
            <v>0</v>
          </cell>
          <cell r="EI300">
            <v>0</v>
          </cell>
          <cell r="EJ300">
            <v>0</v>
          </cell>
          <cell r="EK300">
            <v>0</v>
          </cell>
          <cell r="EL300">
            <v>0</v>
          </cell>
          <cell r="EM300">
            <v>0</v>
          </cell>
          <cell r="EN300">
            <v>0</v>
          </cell>
          <cell r="EO300">
            <v>0</v>
          </cell>
          <cell r="EP300">
            <v>0</v>
          </cell>
          <cell r="EQ300">
            <v>0</v>
          </cell>
          <cell r="ER300" t="b">
            <v>0</v>
          </cell>
          <cell r="ES300">
            <v>0</v>
          </cell>
          <cell r="ET300">
            <v>0</v>
          </cell>
          <cell r="EU300">
            <v>0</v>
          </cell>
          <cell r="EV300">
            <v>35359</v>
          </cell>
          <cell r="EW300" t="b">
            <v>0</v>
          </cell>
        </row>
        <row r="301">
          <cell r="A301">
            <v>5</v>
          </cell>
          <cell r="B301" t="str">
            <v>1710610204092</v>
          </cell>
          <cell r="C301" t="str">
            <v>vechi</v>
          </cell>
          <cell r="D301" t="str">
            <v>GHEORGHE MARIAN</v>
          </cell>
          <cell r="E301" t="str">
            <v>GHEORGHE</v>
          </cell>
          <cell r="F301" t="str">
            <v>MARIAN</v>
          </cell>
          <cell r="G301" t="str">
            <v>sef birou</v>
          </cell>
          <cell r="H301">
            <v>0</v>
          </cell>
          <cell r="I301">
            <v>3677200</v>
          </cell>
          <cell r="J301">
            <v>4581178</v>
          </cell>
          <cell r="K301">
            <v>4363027</v>
          </cell>
          <cell r="L301">
            <v>903978</v>
          </cell>
          <cell r="M301">
            <v>860931</v>
          </cell>
          <cell r="N301">
            <v>0</v>
          </cell>
          <cell r="O301">
            <v>0</v>
          </cell>
          <cell r="P301">
            <v>0</v>
          </cell>
          <cell r="Q301">
            <v>168</v>
          </cell>
          <cell r="R301">
            <v>160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15</v>
          </cell>
          <cell r="AG301">
            <v>654454</v>
          </cell>
          <cell r="AH301">
            <v>687177</v>
          </cell>
          <cell r="AI301">
            <v>8</v>
          </cell>
          <cell r="AJ301">
            <v>218151</v>
          </cell>
          <cell r="AK301">
            <v>0</v>
          </cell>
          <cell r="AL301">
            <v>0</v>
          </cell>
          <cell r="AM301">
            <v>0</v>
          </cell>
          <cell r="AN301">
            <v>0</v>
          </cell>
          <cell r="AO301">
            <v>0</v>
          </cell>
          <cell r="AP301">
            <v>4581178</v>
          </cell>
          <cell r="AQ301">
            <v>0</v>
          </cell>
          <cell r="AR301">
            <v>0</v>
          </cell>
          <cell r="AS301">
            <v>0</v>
          </cell>
          <cell r="AT301">
            <v>263418</v>
          </cell>
          <cell r="AU301">
            <v>45812</v>
          </cell>
          <cell r="AV301">
            <v>9816810</v>
          </cell>
          <cell r="AW301">
            <v>687177</v>
          </cell>
          <cell r="AX301">
            <v>0</v>
          </cell>
          <cell r="AY301">
            <v>164850</v>
          </cell>
          <cell r="AZ301">
            <v>8655553</v>
          </cell>
          <cell r="BA301">
            <v>1099000</v>
          </cell>
          <cell r="BB301">
            <v>1</v>
          </cell>
          <cell r="BC301">
            <v>0</v>
          </cell>
          <cell r="BD301">
            <v>1099000</v>
          </cell>
          <cell r="BE301">
            <v>7556553</v>
          </cell>
          <cell r="BF301">
            <v>2097891</v>
          </cell>
          <cell r="BG301">
            <v>6722512</v>
          </cell>
          <cell r="BH301">
            <v>2000000</v>
          </cell>
          <cell r="BI301">
            <v>3515898</v>
          </cell>
          <cell r="BJ301">
            <v>0</v>
          </cell>
          <cell r="BK301">
            <v>0</v>
          </cell>
          <cell r="BL301">
            <v>1206614</v>
          </cell>
          <cell r="BM301" t="b">
            <v>0</v>
          </cell>
          <cell r="BN301">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E301">
            <v>0</v>
          </cell>
          <cell r="CF301">
            <v>0</v>
          </cell>
          <cell r="CG301" t="str">
            <v>IANUARIE</v>
          </cell>
          <cell r="CH301" t="str">
            <v>IA</v>
          </cell>
          <cell r="CI301">
            <v>0</v>
          </cell>
          <cell r="CJ301" t="b">
            <v>0</v>
          </cell>
          <cell r="CK301">
            <v>0</v>
          </cell>
          <cell r="CL301">
            <v>0</v>
          </cell>
          <cell r="CM301">
            <v>0</v>
          </cell>
          <cell r="CN301">
            <v>11</v>
          </cell>
          <cell r="CO301" t="str">
            <v>N</v>
          </cell>
          <cell r="CP301" t="str">
            <v>N</v>
          </cell>
          <cell r="CQ301" t="b">
            <v>0</v>
          </cell>
          <cell r="CR301">
            <v>0</v>
          </cell>
          <cell r="CS301">
            <v>0</v>
          </cell>
          <cell r="CT301">
            <v>0</v>
          </cell>
          <cell r="CU301">
            <v>0</v>
          </cell>
          <cell r="CV301">
            <v>0</v>
          </cell>
          <cell r="CW301">
            <v>0</v>
          </cell>
          <cell r="CX301">
            <v>0</v>
          </cell>
          <cell r="CY301">
            <v>0</v>
          </cell>
          <cell r="CZ301">
            <v>0</v>
          </cell>
          <cell r="DA301">
            <v>0</v>
          </cell>
          <cell r="DB301">
            <v>0</v>
          </cell>
          <cell r="DC301">
            <v>0</v>
          </cell>
          <cell r="DD301">
            <v>0</v>
          </cell>
          <cell r="DE301">
            <v>0</v>
          </cell>
          <cell r="DF301">
            <v>0</v>
          </cell>
          <cell r="DG301">
            <v>0</v>
          </cell>
          <cell r="DH301">
            <v>0</v>
          </cell>
          <cell r="DI301">
            <v>0</v>
          </cell>
          <cell r="DJ301">
            <v>0</v>
          </cell>
          <cell r="DK301">
            <v>0</v>
          </cell>
          <cell r="DL301">
            <v>0</v>
          </cell>
          <cell r="DM301" t="b">
            <v>0</v>
          </cell>
          <cell r="DN301" t="b">
            <v>0</v>
          </cell>
          <cell r="DO301" t="b">
            <v>0</v>
          </cell>
          <cell r="DP301" t="b">
            <v>0</v>
          </cell>
          <cell r="DQ301">
            <v>0</v>
          </cell>
          <cell r="DR301">
            <v>0</v>
          </cell>
          <cell r="DS301">
            <v>0</v>
          </cell>
          <cell r="DT301">
            <v>0</v>
          </cell>
          <cell r="DU301">
            <v>0</v>
          </cell>
          <cell r="DV301">
            <v>0</v>
          </cell>
          <cell r="DW301">
            <v>0</v>
          </cell>
          <cell r="DX301">
            <v>0</v>
          </cell>
          <cell r="DY301">
            <v>0</v>
          </cell>
          <cell r="DZ301">
            <v>0</v>
          </cell>
          <cell r="EA301">
            <v>0</v>
          </cell>
          <cell r="EB301">
            <v>0</v>
          </cell>
          <cell r="EC301">
            <v>0</v>
          </cell>
          <cell r="ED301">
            <v>0</v>
          </cell>
          <cell r="EE301">
            <v>0</v>
          </cell>
          <cell r="EF301">
            <v>0</v>
          </cell>
          <cell r="EG301">
            <v>0</v>
          </cell>
          <cell r="EH301">
            <v>0</v>
          </cell>
          <cell r="EI301">
            <v>0</v>
          </cell>
          <cell r="EJ301">
            <v>0</v>
          </cell>
          <cell r="EK301">
            <v>0</v>
          </cell>
          <cell r="EL301">
            <v>0</v>
          </cell>
          <cell r="EM301">
            <v>0</v>
          </cell>
          <cell r="EN301">
            <v>0</v>
          </cell>
          <cell r="EO301">
            <v>0</v>
          </cell>
          <cell r="EP301">
            <v>0</v>
          </cell>
          <cell r="EQ301">
            <v>0</v>
          </cell>
          <cell r="ER301" t="b">
            <v>0</v>
          </cell>
          <cell r="ES301">
            <v>0</v>
          </cell>
          <cell r="ET301">
            <v>0</v>
          </cell>
          <cell r="EU301">
            <v>0</v>
          </cell>
          <cell r="EW301" t="b">
            <v>0</v>
          </cell>
        </row>
        <row r="302">
          <cell r="A302">
            <v>6</v>
          </cell>
          <cell r="B302" t="str">
            <v>2680621020075</v>
          </cell>
          <cell r="C302" t="str">
            <v>vechi</v>
          </cell>
          <cell r="D302" t="str">
            <v>BOCANCIOS LAURA</v>
          </cell>
          <cell r="E302" t="str">
            <v>BOCANCIOS</v>
          </cell>
          <cell r="F302" t="str">
            <v>LAURA-ANDREIA</v>
          </cell>
          <cell r="G302" t="str">
            <v>consilier</v>
          </cell>
          <cell r="H302">
            <v>0</v>
          </cell>
          <cell r="I302">
            <v>3905000</v>
          </cell>
          <cell r="J302">
            <v>3905000</v>
          </cell>
          <cell r="K302">
            <v>3905000</v>
          </cell>
          <cell r="L302">
            <v>0</v>
          </cell>
          <cell r="M302">
            <v>0</v>
          </cell>
          <cell r="N302">
            <v>0</v>
          </cell>
          <cell r="O302">
            <v>0</v>
          </cell>
          <cell r="P302">
            <v>0</v>
          </cell>
          <cell r="Q302">
            <v>168</v>
          </cell>
          <cell r="R302">
            <v>168</v>
          </cell>
          <cell r="S302">
            <v>0</v>
          </cell>
          <cell r="T302">
            <v>0</v>
          </cell>
          <cell r="U302">
            <v>0</v>
          </cell>
          <cell r="V302">
            <v>0</v>
          </cell>
          <cell r="W302">
            <v>0</v>
          </cell>
          <cell r="X302">
            <v>0</v>
          </cell>
          <cell r="Y302">
            <v>0</v>
          </cell>
          <cell r="Z302">
            <v>10</v>
          </cell>
          <cell r="AA302">
            <v>390500</v>
          </cell>
          <cell r="AB302">
            <v>390500</v>
          </cell>
          <cell r="AC302">
            <v>10</v>
          </cell>
          <cell r="AD302">
            <v>390500</v>
          </cell>
          <cell r="AE302">
            <v>390500</v>
          </cell>
          <cell r="AF302">
            <v>15</v>
          </cell>
          <cell r="AG302">
            <v>585750</v>
          </cell>
          <cell r="AH302">
            <v>585750</v>
          </cell>
          <cell r="AI302">
            <v>0</v>
          </cell>
          <cell r="AJ302">
            <v>0</v>
          </cell>
          <cell r="AK302">
            <v>0</v>
          </cell>
          <cell r="AL302">
            <v>0</v>
          </cell>
          <cell r="AM302">
            <v>0</v>
          </cell>
          <cell r="AN302">
            <v>0</v>
          </cell>
          <cell r="AO302">
            <v>0</v>
          </cell>
          <cell r="AP302">
            <v>0</v>
          </cell>
          <cell r="AQ302">
            <v>0</v>
          </cell>
          <cell r="AR302">
            <v>0</v>
          </cell>
          <cell r="AS302">
            <v>0</v>
          </cell>
          <cell r="AT302">
            <v>263588</v>
          </cell>
          <cell r="AU302">
            <v>39050</v>
          </cell>
          <cell r="AV302">
            <v>5271750</v>
          </cell>
          <cell r="AW302">
            <v>369022</v>
          </cell>
          <cell r="AX302">
            <v>0</v>
          </cell>
          <cell r="AY302">
            <v>164850</v>
          </cell>
          <cell r="AZ302">
            <v>4435240</v>
          </cell>
          <cell r="BA302">
            <v>1099000</v>
          </cell>
          <cell r="BB302">
            <v>2.2999999999999998</v>
          </cell>
          <cell r="BC302">
            <v>1428700</v>
          </cell>
          <cell r="BD302">
            <v>2527700</v>
          </cell>
          <cell r="BE302">
            <v>1907540</v>
          </cell>
          <cell r="BF302">
            <v>375784</v>
          </cell>
          <cell r="BG302">
            <v>4224306</v>
          </cell>
          <cell r="BH302">
            <v>1700000</v>
          </cell>
          <cell r="BI302">
            <v>0</v>
          </cell>
          <cell r="BJ302">
            <v>404214</v>
          </cell>
          <cell r="BK302">
            <v>0</v>
          </cell>
          <cell r="BL302">
            <v>2081042</v>
          </cell>
          <cell r="BM302" t="b">
            <v>1</v>
          </cell>
          <cell r="BN302">
            <v>39050</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E302">
            <v>0</v>
          </cell>
          <cell r="CF302">
            <v>0</v>
          </cell>
          <cell r="CG302" t="str">
            <v>IANUARIE</v>
          </cell>
          <cell r="CH302" t="str">
            <v>IA</v>
          </cell>
          <cell r="CI302">
            <v>0</v>
          </cell>
          <cell r="CJ302" t="b">
            <v>0</v>
          </cell>
          <cell r="CK302">
            <v>0</v>
          </cell>
          <cell r="CL302">
            <v>0</v>
          </cell>
          <cell r="CM302">
            <v>0</v>
          </cell>
          <cell r="CN302">
            <v>11</v>
          </cell>
          <cell r="CO302" t="str">
            <v>N</v>
          </cell>
          <cell r="CP302" t="str">
            <v>N</v>
          </cell>
          <cell r="CQ302" t="b">
            <v>0</v>
          </cell>
          <cell r="CR302">
            <v>0</v>
          </cell>
          <cell r="CS302">
            <v>0</v>
          </cell>
          <cell r="CT302">
            <v>0</v>
          </cell>
          <cell r="CU302">
            <v>0</v>
          </cell>
          <cell r="CV302">
            <v>0</v>
          </cell>
          <cell r="CW302">
            <v>0</v>
          </cell>
          <cell r="CX302">
            <v>0</v>
          </cell>
          <cell r="CY302">
            <v>0</v>
          </cell>
          <cell r="CZ302">
            <v>0</v>
          </cell>
          <cell r="DA302">
            <v>0</v>
          </cell>
          <cell r="DB302">
            <v>0</v>
          </cell>
          <cell r="DC302">
            <v>0</v>
          </cell>
          <cell r="DD302">
            <v>0</v>
          </cell>
          <cell r="DE302">
            <v>0</v>
          </cell>
          <cell r="DF302">
            <v>0</v>
          </cell>
          <cell r="DG302">
            <v>0</v>
          </cell>
          <cell r="DH302">
            <v>0</v>
          </cell>
          <cell r="DI302">
            <v>0</v>
          </cell>
          <cell r="DJ302">
            <v>0</v>
          </cell>
          <cell r="DK302">
            <v>0</v>
          </cell>
          <cell r="DL302">
            <v>0</v>
          </cell>
          <cell r="DM302" t="b">
            <v>0</v>
          </cell>
          <cell r="DN302" t="b">
            <v>0</v>
          </cell>
          <cell r="DO302" t="b">
            <v>0</v>
          </cell>
          <cell r="DP302" t="b">
            <v>0</v>
          </cell>
          <cell r="DQ302">
            <v>0</v>
          </cell>
          <cell r="DR302">
            <v>0</v>
          </cell>
          <cell r="DS302">
            <v>0</v>
          </cell>
          <cell r="DT302">
            <v>0</v>
          </cell>
          <cell r="DU302">
            <v>0</v>
          </cell>
          <cell r="DV302">
            <v>0</v>
          </cell>
          <cell r="DW302">
            <v>0</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0</v>
          </cell>
          <cell r="EM302">
            <v>0</v>
          </cell>
          <cell r="EN302">
            <v>0</v>
          </cell>
          <cell r="EO302">
            <v>0</v>
          </cell>
          <cell r="EP302">
            <v>0</v>
          </cell>
          <cell r="EQ302">
            <v>0</v>
          </cell>
          <cell r="ER302" t="b">
            <v>0</v>
          </cell>
          <cell r="ES302">
            <v>0</v>
          </cell>
          <cell r="ET302">
            <v>0</v>
          </cell>
          <cell r="EU302">
            <v>0</v>
          </cell>
          <cell r="EV302">
            <v>34324</v>
          </cell>
          <cell r="EW302" t="b">
            <v>0</v>
          </cell>
        </row>
        <row r="303">
          <cell r="A303">
            <v>8</v>
          </cell>
          <cell r="B303" t="str">
            <v>2680516020010</v>
          </cell>
          <cell r="C303" t="str">
            <v>vechi</v>
          </cell>
          <cell r="D303" t="str">
            <v>BISTREAN ROMANA-ADINA</v>
          </cell>
          <cell r="E303" t="str">
            <v>BISTREAN</v>
          </cell>
          <cell r="F303" t="str">
            <v>ROMANA-ADINA</v>
          </cell>
          <cell r="G303" t="str">
            <v>consilier</v>
          </cell>
          <cell r="H303">
            <v>0</v>
          </cell>
          <cell r="I303">
            <v>3905000</v>
          </cell>
          <cell r="J303">
            <v>3905000</v>
          </cell>
          <cell r="K303">
            <v>3905000</v>
          </cell>
          <cell r="L303">
            <v>0</v>
          </cell>
          <cell r="M303">
            <v>0</v>
          </cell>
          <cell r="N303">
            <v>0</v>
          </cell>
          <cell r="O303">
            <v>0</v>
          </cell>
          <cell r="P303">
            <v>0</v>
          </cell>
          <cell r="Q303">
            <v>168</v>
          </cell>
          <cell r="R303">
            <v>168</v>
          </cell>
          <cell r="S303">
            <v>0</v>
          </cell>
          <cell r="T303">
            <v>0</v>
          </cell>
          <cell r="U303">
            <v>0</v>
          </cell>
          <cell r="V303">
            <v>0</v>
          </cell>
          <cell r="W303">
            <v>0</v>
          </cell>
          <cell r="X303">
            <v>0</v>
          </cell>
          <cell r="Y303">
            <v>0</v>
          </cell>
          <cell r="Z303">
            <v>10</v>
          </cell>
          <cell r="AA303">
            <v>390500</v>
          </cell>
          <cell r="AB303">
            <v>390500</v>
          </cell>
          <cell r="AC303">
            <v>0</v>
          </cell>
          <cell r="AD303">
            <v>0</v>
          </cell>
          <cell r="AE303">
            <v>0</v>
          </cell>
          <cell r="AF303">
            <v>15</v>
          </cell>
          <cell r="AG303">
            <v>585750</v>
          </cell>
          <cell r="AH303">
            <v>585750</v>
          </cell>
          <cell r="AI303">
            <v>0</v>
          </cell>
          <cell r="AJ303">
            <v>0</v>
          </cell>
          <cell r="AK303">
            <v>0</v>
          </cell>
          <cell r="AL303">
            <v>0</v>
          </cell>
          <cell r="AM303">
            <v>0</v>
          </cell>
          <cell r="AN303">
            <v>0</v>
          </cell>
          <cell r="AO303">
            <v>0</v>
          </cell>
          <cell r="AP303">
            <v>0</v>
          </cell>
          <cell r="AQ303">
            <v>0</v>
          </cell>
          <cell r="AR303">
            <v>0</v>
          </cell>
          <cell r="AS303">
            <v>0</v>
          </cell>
          <cell r="AT303">
            <v>244062</v>
          </cell>
          <cell r="AU303">
            <v>39050</v>
          </cell>
          <cell r="AV303">
            <v>4881250</v>
          </cell>
          <cell r="AW303">
            <v>341688</v>
          </cell>
          <cell r="AX303">
            <v>0</v>
          </cell>
          <cell r="AY303">
            <v>164850</v>
          </cell>
          <cell r="AZ303">
            <v>4091600</v>
          </cell>
          <cell r="BA303">
            <v>1099000</v>
          </cell>
          <cell r="BB303">
            <v>1</v>
          </cell>
          <cell r="BC303">
            <v>0</v>
          </cell>
          <cell r="BD303">
            <v>1099000</v>
          </cell>
          <cell r="BE303">
            <v>2992600</v>
          </cell>
          <cell r="BF303">
            <v>625348</v>
          </cell>
          <cell r="BG303">
            <v>3631102</v>
          </cell>
          <cell r="BH303">
            <v>1600000</v>
          </cell>
          <cell r="BI303">
            <v>0</v>
          </cell>
          <cell r="BJ303">
            <v>0</v>
          </cell>
          <cell r="BK303">
            <v>0</v>
          </cell>
          <cell r="BL303">
            <v>1992052</v>
          </cell>
          <cell r="BM303" t="b">
            <v>1</v>
          </cell>
          <cell r="BN303">
            <v>39050</v>
          </cell>
          <cell r="BO303">
            <v>0</v>
          </cell>
          <cell r="BP303">
            <v>0</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cell r="CE303">
            <v>0</v>
          </cell>
          <cell r="CF303">
            <v>0</v>
          </cell>
          <cell r="CG303" t="str">
            <v>IANUARIE</v>
          </cell>
          <cell r="CH303" t="str">
            <v>IA</v>
          </cell>
          <cell r="CI303">
            <v>0</v>
          </cell>
          <cell r="CJ303" t="b">
            <v>0</v>
          </cell>
          <cell r="CK303">
            <v>0</v>
          </cell>
          <cell r="CL303">
            <v>0</v>
          </cell>
          <cell r="CM303">
            <v>0</v>
          </cell>
          <cell r="CN303">
            <v>11</v>
          </cell>
          <cell r="CO303" t="str">
            <v>N</v>
          </cell>
          <cell r="CP303" t="str">
            <v>N</v>
          </cell>
          <cell r="CQ303" t="b">
            <v>0</v>
          </cell>
          <cell r="CR303">
            <v>0</v>
          </cell>
          <cell r="CS303">
            <v>0</v>
          </cell>
          <cell r="CT303">
            <v>0</v>
          </cell>
          <cell r="CU303">
            <v>0</v>
          </cell>
          <cell r="CV303">
            <v>0</v>
          </cell>
          <cell r="CW303">
            <v>0</v>
          </cell>
          <cell r="CX303">
            <v>0</v>
          </cell>
          <cell r="CY303">
            <v>0</v>
          </cell>
          <cell r="CZ303">
            <v>0</v>
          </cell>
          <cell r="DA303">
            <v>0</v>
          </cell>
          <cell r="DB303">
            <v>0</v>
          </cell>
          <cell r="DC303">
            <v>0</v>
          </cell>
          <cell r="DD303">
            <v>0</v>
          </cell>
          <cell r="DE303">
            <v>0</v>
          </cell>
          <cell r="DF303">
            <v>0</v>
          </cell>
          <cell r="DG303">
            <v>0</v>
          </cell>
          <cell r="DH303">
            <v>0</v>
          </cell>
          <cell r="DI303">
            <v>0</v>
          </cell>
          <cell r="DJ303">
            <v>0</v>
          </cell>
          <cell r="DK303">
            <v>0</v>
          </cell>
          <cell r="DL303">
            <v>0</v>
          </cell>
          <cell r="DM303" t="b">
            <v>0</v>
          </cell>
          <cell r="DN303" t="b">
            <v>0</v>
          </cell>
          <cell r="DO303" t="b">
            <v>0</v>
          </cell>
          <cell r="DP303" t="b">
            <v>0</v>
          </cell>
          <cell r="DQ303">
            <v>0</v>
          </cell>
          <cell r="DR303">
            <v>0</v>
          </cell>
          <cell r="DS303">
            <v>0</v>
          </cell>
          <cell r="DT303">
            <v>0</v>
          </cell>
          <cell r="DU303">
            <v>0</v>
          </cell>
          <cell r="DV303">
            <v>0</v>
          </cell>
          <cell r="DW303">
            <v>0</v>
          </cell>
          <cell r="DX303">
            <v>0</v>
          </cell>
          <cell r="DY303">
            <v>0</v>
          </cell>
          <cell r="DZ303">
            <v>0</v>
          </cell>
          <cell r="EA303">
            <v>0</v>
          </cell>
          <cell r="EB303">
            <v>0</v>
          </cell>
          <cell r="EC303">
            <v>0</v>
          </cell>
          <cell r="ED303">
            <v>0</v>
          </cell>
          <cell r="EE303">
            <v>0</v>
          </cell>
          <cell r="EF303">
            <v>0</v>
          </cell>
          <cell r="EG303">
            <v>0</v>
          </cell>
          <cell r="EH303">
            <v>0</v>
          </cell>
          <cell r="EI303">
            <v>0</v>
          </cell>
          <cell r="EJ303">
            <v>0</v>
          </cell>
          <cell r="EK303">
            <v>0</v>
          </cell>
          <cell r="EL303">
            <v>0</v>
          </cell>
          <cell r="EM303">
            <v>0</v>
          </cell>
          <cell r="EN303">
            <v>0</v>
          </cell>
          <cell r="EO303">
            <v>0</v>
          </cell>
          <cell r="EP303">
            <v>0</v>
          </cell>
          <cell r="EQ303">
            <v>0</v>
          </cell>
          <cell r="ER303" t="b">
            <v>0</v>
          </cell>
          <cell r="ES303">
            <v>0</v>
          </cell>
          <cell r="ET303">
            <v>0</v>
          </cell>
          <cell r="EU303">
            <v>0</v>
          </cell>
          <cell r="EV303">
            <v>36192</v>
          </cell>
          <cell r="EW303" t="b">
            <v>0</v>
          </cell>
        </row>
        <row r="304">
          <cell r="A304">
            <v>7</v>
          </cell>
          <cell r="B304" t="str">
            <v>2690914020034</v>
          </cell>
          <cell r="C304" t="str">
            <v>vechi</v>
          </cell>
          <cell r="D304" t="str">
            <v>CHIS-COHAN CARMEN-MARIA</v>
          </cell>
          <cell r="E304" t="str">
            <v>CHIS-COHAN</v>
          </cell>
          <cell r="F304" t="str">
            <v>CARMEN-MARIA</v>
          </cell>
          <cell r="G304" t="str">
            <v>consilier</v>
          </cell>
          <cell r="H304">
            <v>0</v>
          </cell>
          <cell r="I304">
            <v>3905000</v>
          </cell>
          <cell r="J304">
            <v>3905000</v>
          </cell>
          <cell r="K304">
            <v>3905000</v>
          </cell>
          <cell r="L304">
            <v>0</v>
          </cell>
          <cell r="M304">
            <v>0</v>
          </cell>
          <cell r="N304">
            <v>0</v>
          </cell>
          <cell r="O304">
            <v>0</v>
          </cell>
          <cell r="P304">
            <v>0</v>
          </cell>
          <cell r="Q304">
            <v>168</v>
          </cell>
          <cell r="R304">
            <v>168</v>
          </cell>
          <cell r="S304">
            <v>0</v>
          </cell>
          <cell r="T304">
            <v>0</v>
          </cell>
          <cell r="U304">
            <v>0</v>
          </cell>
          <cell r="V304">
            <v>0</v>
          </cell>
          <cell r="W304">
            <v>0</v>
          </cell>
          <cell r="X304">
            <v>0</v>
          </cell>
          <cell r="Y304">
            <v>0</v>
          </cell>
          <cell r="Z304">
            <v>5</v>
          </cell>
          <cell r="AA304">
            <v>195250</v>
          </cell>
          <cell r="AB304">
            <v>195250</v>
          </cell>
          <cell r="AC304">
            <v>0</v>
          </cell>
          <cell r="AD304">
            <v>0</v>
          </cell>
          <cell r="AE304">
            <v>0</v>
          </cell>
          <cell r="AF304">
            <v>15</v>
          </cell>
          <cell r="AG304">
            <v>585750</v>
          </cell>
          <cell r="AH304">
            <v>585750</v>
          </cell>
          <cell r="AI304">
            <v>0</v>
          </cell>
          <cell r="AJ304">
            <v>0</v>
          </cell>
          <cell r="AK304">
            <v>0</v>
          </cell>
          <cell r="AL304">
            <v>0</v>
          </cell>
          <cell r="AM304">
            <v>0</v>
          </cell>
          <cell r="AN304">
            <v>0</v>
          </cell>
          <cell r="AO304">
            <v>0</v>
          </cell>
          <cell r="AP304">
            <v>0</v>
          </cell>
          <cell r="AQ304">
            <v>0</v>
          </cell>
          <cell r="AR304">
            <v>0</v>
          </cell>
          <cell r="AS304">
            <v>0</v>
          </cell>
          <cell r="AT304">
            <v>234300</v>
          </cell>
          <cell r="AU304">
            <v>39050</v>
          </cell>
          <cell r="AV304">
            <v>4686000</v>
          </cell>
          <cell r="AW304">
            <v>328020</v>
          </cell>
          <cell r="AX304">
            <v>0</v>
          </cell>
          <cell r="AY304">
            <v>164850</v>
          </cell>
          <cell r="AZ304">
            <v>3919780</v>
          </cell>
          <cell r="BA304">
            <v>1099000</v>
          </cell>
          <cell r="BB304">
            <v>1</v>
          </cell>
          <cell r="BC304">
            <v>0</v>
          </cell>
          <cell r="BD304">
            <v>1099000</v>
          </cell>
          <cell r="BE304">
            <v>2820780</v>
          </cell>
          <cell r="BF304">
            <v>585829</v>
          </cell>
          <cell r="BG304">
            <v>3498801</v>
          </cell>
          <cell r="BH304">
            <v>1600000</v>
          </cell>
          <cell r="BI304">
            <v>0</v>
          </cell>
          <cell r="BJ304">
            <v>0</v>
          </cell>
          <cell r="BK304">
            <v>0</v>
          </cell>
          <cell r="BL304">
            <v>1859751</v>
          </cell>
          <cell r="BM304" t="b">
            <v>1</v>
          </cell>
          <cell r="BN304">
            <v>39050</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E304">
            <v>0</v>
          </cell>
          <cell r="CF304">
            <v>0</v>
          </cell>
          <cell r="CG304" t="str">
            <v>IANUARIE</v>
          </cell>
          <cell r="CH304" t="str">
            <v>IA</v>
          </cell>
          <cell r="CI304">
            <v>0</v>
          </cell>
          <cell r="CJ304" t="b">
            <v>0</v>
          </cell>
          <cell r="CK304">
            <v>0</v>
          </cell>
          <cell r="CL304">
            <v>0</v>
          </cell>
          <cell r="CM304">
            <v>0</v>
          </cell>
          <cell r="CN304">
            <v>11</v>
          </cell>
          <cell r="CO304" t="str">
            <v>N</v>
          </cell>
          <cell r="CP304" t="str">
            <v>N</v>
          </cell>
          <cell r="CQ304" t="b">
            <v>0</v>
          </cell>
          <cell r="CR304">
            <v>0</v>
          </cell>
          <cell r="CS304">
            <v>0</v>
          </cell>
          <cell r="CT304">
            <v>0</v>
          </cell>
          <cell r="CU304">
            <v>0</v>
          </cell>
          <cell r="CV304">
            <v>0</v>
          </cell>
          <cell r="CW304">
            <v>0</v>
          </cell>
          <cell r="CX304">
            <v>0</v>
          </cell>
          <cell r="CY304">
            <v>0</v>
          </cell>
          <cell r="CZ304">
            <v>0</v>
          </cell>
          <cell r="DA304">
            <v>0</v>
          </cell>
          <cell r="DB304">
            <v>0</v>
          </cell>
          <cell r="DC304">
            <v>0</v>
          </cell>
          <cell r="DD304">
            <v>0</v>
          </cell>
          <cell r="DE304">
            <v>0</v>
          </cell>
          <cell r="DF304">
            <v>0</v>
          </cell>
          <cell r="DG304">
            <v>0</v>
          </cell>
          <cell r="DH304">
            <v>0</v>
          </cell>
          <cell r="DI304">
            <v>0</v>
          </cell>
          <cell r="DJ304">
            <v>0</v>
          </cell>
          <cell r="DK304">
            <v>0</v>
          </cell>
          <cell r="DL304">
            <v>0</v>
          </cell>
          <cell r="DM304" t="b">
            <v>0</v>
          </cell>
          <cell r="DN304" t="b">
            <v>0</v>
          </cell>
          <cell r="DO304" t="b">
            <v>0</v>
          </cell>
          <cell r="DP304" t="b">
            <v>0</v>
          </cell>
          <cell r="DQ304">
            <v>0</v>
          </cell>
          <cell r="DR304">
            <v>0</v>
          </cell>
          <cell r="DS304">
            <v>0</v>
          </cell>
          <cell r="DT304">
            <v>0</v>
          </cell>
          <cell r="DU304">
            <v>0</v>
          </cell>
          <cell r="DV304">
            <v>0</v>
          </cell>
          <cell r="DW304">
            <v>0</v>
          </cell>
          <cell r="DX304">
            <v>0</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v>
          </cell>
          <cell r="EQ304">
            <v>0</v>
          </cell>
          <cell r="ER304" t="b">
            <v>0</v>
          </cell>
          <cell r="ES304">
            <v>0</v>
          </cell>
          <cell r="ET304">
            <v>0</v>
          </cell>
          <cell r="EU304">
            <v>0</v>
          </cell>
          <cell r="EW304" t="b">
            <v>0</v>
          </cell>
        </row>
        <row r="305">
          <cell r="A305">
            <v>10</v>
          </cell>
          <cell r="B305" t="str">
            <v>2740913020061</v>
          </cell>
          <cell r="C305" t="str">
            <v>vechi</v>
          </cell>
          <cell r="D305" t="str">
            <v>BALMOS CARMEN</v>
          </cell>
          <cell r="E305" t="str">
            <v>BALMOS</v>
          </cell>
          <cell r="F305" t="str">
            <v>CARMEN</v>
          </cell>
          <cell r="G305" t="str">
            <v>referent specia</v>
          </cell>
          <cell r="H305">
            <v>0</v>
          </cell>
          <cell r="I305">
            <v>2773000</v>
          </cell>
          <cell r="J305">
            <v>2773000</v>
          </cell>
          <cell r="K305">
            <v>2773000</v>
          </cell>
          <cell r="L305">
            <v>0</v>
          </cell>
          <cell r="M305">
            <v>0</v>
          </cell>
          <cell r="N305">
            <v>0</v>
          </cell>
          <cell r="O305">
            <v>0</v>
          </cell>
          <cell r="P305">
            <v>0</v>
          </cell>
          <cell r="Q305">
            <v>168</v>
          </cell>
          <cell r="R305">
            <v>168</v>
          </cell>
          <cell r="S305">
            <v>0</v>
          </cell>
          <cell r="T305">
            <v>0</v>
          </cell>
          <cell r="U305">
            <v>0</v>
          </cell>
          <cell r="V305">
            <v>0</v>
          </cell>
          <cell r="W305">
            <v>0</v>
          </cell>
          <cell r="X305">
            <v>0</v>
          </cell>
          <cell r="Y305">
            <v>0</v>
          </cell>
          <cell r="Z305">
            <v>5</v>
          </cell>
          <cell r="AA305">
            <v>138650</v>
          </cell>
          <cell r="AB305">
            <v>138650</v>
          </cell>
          <cell r="AC305">
            <v>0</v>
          </cell>
          <cell r="AD305">
            <v>0</v>
          </cell>
          <cell r="AE305">
            <v>0</v>
          </cell>
          <cell r="AF305">
            <v>15</v>
          </cell>
          <cell r="AG305">
            <v>415950</v>
          </cell>
          <cell r="AH305">
            <v>415950</v>
          </cell>
          <cell r="AI305">
            <v>0</v>
          </cell>
          <cell r="AJ305">
            <v>0</v>
          </cell>
          <cell r="AK305">
            <v>0</v>
          </cell>
          <cell r="AL305">
            <v>0</v>
          </cell>
          <cell r="AM305">
            <v>0</v>
          </cell>
          <cell r="AN305">
            <v>0</v>
          </cell>
          <cell r="AO305">
            <v>0</v>
          </cell>
          <cell r="AP305">
            <v>0</v>
          </cell>
          <cell r="AQ305">
            <v>0</v>
          </cell>
          <cell r="AR305">
            <v>0</v>
          </cell>
          <cell r="AS305">
            <v>0</v>
          </cell>
          <cell r="AT305">
            <v>166380</v>
          </cell>
          <cell r="AU305">
            <v>27730</v>
          </cell>
          <cell r="AV305">
            <v>3327600</v>
          </cell>
          <cell r="AW305">
            <v>232932</v>
          </cell>
          <cell r="AX305">
            <v>0</v>
          </cell>
          <cell r="AY305">
            <v>164850</v>
          </cell>
          <cell r="AZ305">
            <v>2735708</v>
          </cell>
          <cell r="BA305">
            <v>1099000</v>
          </cell>
          <cell r="BB305">
            <v>1</v>
          </cell>
          <cell r="BC305">
            <v>0</v>
          </cell>
          <cell r="BD305">
            <v>1099000</v>
          </cell>
          <cell r="BE305">
            <v>1636708</v>
          </cell>
          <cell r="BF305">
            <v>313493</v>
          </cell>
          <cell r="BG305">
            <v>2587065</v>
          </cell>
          <cell r="BH305">
            <v>1200000</v>
          </cell>
          <cell r="BI305">
            <v>0</v>
          </cell>
          <cell r="BJ305">
            <v>0</v>
          </cell>
          <cell r="BK305">
            <v>0</v>
          </cell>
          <cell r="BL305">
            <v>1359335</v>
          </cell>
          <cell r="BM305" t="b">
            <v>1</v>
          </cell>
          <cell r="BN305">
            <v>27730</v>
          </cell>
          <cell r="BO305">
            <v>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E305">
            <v>0</v>
          </cell>
          <cell r="CF305">
            <v>0</v>
          </cell>
          <cell r="CG305" t="str">
            <v>IANUARIE</v>
          </cell>
          <cell r="CH305" t="str">
            <v>IA</v>
          </cell>
          <cell r="CI305">
            <v>0</v>
          </cell>
          <cell r="CJ305" t="b">
            <v>0</v>
          </cell>
          <cell r="CK305">
            <v>0</v>
          </cell>
          <cell r="CL305">
            <v>0</v>
          </cell>
          <cell r="CM305">
            <v>0</v>
          </cell>
          <cell r="CN305">
            <v>11</v>
          </cell>
          <cell r="CO305" t="str">
            <v>N</v>
          </cell>
          <cell r="CP305" t="str">
            <v>N</v>
          </cell>
          <cell r="CQ305" t="b">
            <v>0</v>
          </cell>
          <cell r="CR305">
            <v>0</v>
          </cell>
          <cell r="CS305">
            <v>0</v>
          </cell>
          <cell r="CT305">
            <v>0</v>
          </cell>
          <cell r="CU305">
            <v>0</v>
          </cell>
          <cell r="CV305">
            <v>0</v>
          </cell>
          <cell r="CW305">
            <v>0</v>
          </cell>
          <cell r="CX305">
            <v>0</v>
          </cell>
          <cell r="CY305">
            <v>0</v>
          </cell>
          <cell r="CZ305">
            <v>0</v>
          </cell>
          <cell r="DA305">
            <v>0</v>
          </cell>
          <cell r="DB305">
            <v>0</v>
          </cell>
          <cell r="DC305">
            <v>0</v>
          </cell>
          <cell r="DD305">
            <v>0</v>
          </cell>
          <cell r="DE305">
            <v>0</v>
          </cell>
          <cell r="DF305">
            <v>0</v>
          </cell>
          <cell r="DG305">
            <v>0</v>
          </cell>
          <cell r="DH305">
            <v>0</v>
          </cell>
          <cell r="DI305">
            <v>0</v>
          </cell>
          <cell r="DJ305">
            <v>0</v>
          </cell>
          <cell r="DK305">
            <v>0</v>
          </cell>
          <cell r="DL305">
            <v>0</v>
          </cell>
          <cell r="DM305" t="b">
            <v>0</v>
          </cell>
          <cell r="DN305" t="b">
            <v>0</v>
          </cell>
          <cell r="DO305" t="b">
            <v>0</v>
          </cell>
          <cell r="DP305" t="b">
            <v>0</v>
          </cell>
          <cell r="DQ305">
            <v>0</v>
          </cell>
          <cell r="DR305">
            <v>0</v>
          </cell>
          <cell r="DS305">
            <v>0</v>
          </cell>
          <cell r="DT305">
            <v>0</v>
          </cell>
          <cell r="DU305">
            <v>0</v>
          </cell>
          <cell r="DV305">
            <v>0</v>
          </cell>
          <cell r="DW305">
            <v>0</v>
          </cell>
          <cell r="DX305">
            <v>0</v>
          </cell>
          <cell r="DY305">
            <v>0</v>
          </cell>
          <cell r="DZ305">
            <v>0</v>
          </cell>
          <cell r="EA305">
            <v>0</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0</v>
          </cell>
          <cell r="ER305" t="b">
            <v>0</v>
          </cell>
          <cell r="ES305">
            <v>0</v>
          </cell>
          <cell r="ET305">
            <v>0</v>
          </cell>
          <cell r="EU305">
            <v>0</v>
          </cell>
          <cell r="EW305" t="b">
            <v>0</v>
          </cell>
        </row>
        <row r="306">
          <cell r="A306">
            <v>41</v>
          </cell>
          <cell r="B306" t="str">
            <v>2730923020026</v>
          </cell>
          <cell r="C306" t="str">
            <v>vechi</v>
          </cell>
          <cell r="D306" t="str">
            <v>BALAS MIHAELA-ADELA</v>
          </cell>
          <cell r="E306" t="str">
            <v>BALAS</v>
          </cell>
          <cell r="F306" t="str">
            <v>MIHAELA-ADELA</v>
          </cell>
          <cell r="G306" t="str">
            <v>sef serviciu</v>
          </cell>
          <cell r="H306">
            <v>0</v>
          </cell>
          <cell r="I306">
            <v>3829067</v>
          </cell>
          <cell r="J306">
            <v>4403427</v>
          </cell>
          <cell r="K306">
            <v>0</v>
          </cell>
          <cell r="L306">
            <v>0</v>
          </cell>
          <cell r="M306">
            <v>0</v>
          </cell>
          <cell r="N306">
            <v>574360</v>
          </cell>
          <cell r="O306">
            <v>15</v>
          </cell>
          <cell r="P306">
            <v>0</v>
          </cell>
          <cell r="Q306">
            <v>168</v>
          </cell>
          <cell r="R306">
            <v>0</v>
          </cell>
          <cell r="S306">
            <v>0</v>
          </cell>
          <cell r="T306">
            <v>0</v>
          </cell>
          <cell r="U306">
            <v>0</v>
          </cell>
          <cell r="V306">
            <v>0</v>
          </cell>
          <cell r="W306">
            <v>0</v>
          </cell>
          <cell r="X306">
            <v>0</v>
          </cell>
          <cell r="Y306">
            <v>0</v>
          </cell>
          <cell r="Z306">
            <v>10</v>
          </cell>
          <cell r="AA306">
            <v>0</v>
          </cell>
          <cell r="AB306">
            <v>440343</v>
          </cell>
          <cell r="AC306">
            <v>10</v>
          </cell>
          <cell r="AD306">
            <v>0</v>
          </cell>
          <cell r="AE306">
            <v>440343</v>
          </cell>
          <cell r="AF306">
            <v>0</v>
          </cell>
          <cell r="AG306">
            <v>0</v>
          </cell>
          <cell r="AH306">
            <v>0</v>
          </cell>
          <cell r="AI306">
            <v>0</v>
          </cell>
          <cell r="AJ306">
            <v>0</v>
          </cell>
          <cell r="AK306">
            <v>4491496</v>
          </cell>
          <cell r="AL306">
            <v>0</v>
          </cell>
          <cell r="AM306">
            <v>0</v>
          </cell>
          <cell r="AN306">
            <v>0</v>
          </cell>
          <cell r="AO306">
            <v>0</v>
          </cell>
          <cell r="AP306">
            <v>0</v>
          </cell>
          <cell r="AQ306">
            <v>0</v>
          </cell>
          <cell r="AR306">
            <v>0</v>
          </cell>
          <cell r="AS306">
            <v>0</v>
          </cell>
          <cell r="AT306">
            <v>264206</v>
          </cell>
          <cell r="AU306">
            <v>44034</v>
          </cell>
          <cell r="AV306">
            <v>4491496</v>
          </cell>
          <cell r="AW306">
            <v>314405</v>
          </cell>
          <cell r="AX306">
            <v>0</v>
          </cell>
          <cell r="AY306">
            <v>164850</v>
          </cell>
          <cell r="AZ306">
            <v>3704001</v>
          </cell>
          <cell r="BA306">
            <v>1099000</v>
          </cell>
          <cell r="BB306">
            <v>1</v>
          </cell>
          <cell r="BC306">
            <v>0</v>
          </cell>
          <cell r="BD306">
            <v>1099000</v>
          </cell>
          <cell r="BE306">
            <v>2605001</v>
          </cell>
          <cell r="BF306">
            <v>536200</v>
          </cell>
          <cell r="BG306">
            <v>3332651</v>
          </cell>
          <cell r="BH306">
            <v>0</v>
          </cell>
          <cell r="BI306">
            <v>0</v>
          </cell>
          <cell r="BJ306">
            <v>0</v>
          </cell>
          <cell r="BK306">
            <v>0</v>
          </cell>
          <cell r="BL306">
            <v>3294360</v>
          </cell>
          <cell r="BM306" t="b">
            <v>1</v>
          </cell>
          <cell r="BN306">
            <v>38291</v>
          </cell>
          <cell r="BO306">
            <v>0</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E306">
            <v>0</v>
          </cell>
          <cell r="CF306">
            <v>0</v>
          </cell>
          <cell r="CG306" t="str">
            <v>IANUARIE</v>
          </cell>
          <cell r="CH306" t="str">
            <v>IA</v>
          </cell>
          <cell r="CI306">
            <v>0</v>
          </cell>
          <cell r="CJ306" t="b">
            <v>0</v>
          </cell>
          <cell r="CK306">
            <v>0</v>
          </cell>
          <cell r="CL306">
            <v>0</v>
          </cell>
          <cell r="CM306">
            <v>0</v>
          </cell>
          <cell r="CN306">
            <v>11</v>
          </cell>
          <cell r="CO306" t="str">
            <v>N</v>
          </cell>
          <cell r="CP306" t="str">
            <v>N</v>
          </cell>
          <cell r="CQ306" t="b">
            <v>0</v>
          </cell>
          <cell r="CR306">
            <v>85</v>
          </cell>
          <cell r="CS306">
            <v>0</v>
          </cell>
          <cell r="CT306">
            <v>168</v>
          </cell>
          <cell r="CU306">
            <v>0</v>
          </cell>
          <cell r="CV306">
            <v>168</v>
          </cell>
          <cell r="CW306">
            <v>0</v>
          </cell>
          <cell r="CX306">
            <v>0</v>
          </cell>
          <cell r="CY306">
            <v>4491496</v>
          </cell>
          <cell r="CZ306">
            <v>168</v>
          </cell>
          <cell r="DA306">
            <v>0</v>
          </cell>
          <cell r="DB306">
            <v>168</v>
          </cell>
          <cell r="DC306">
            <v>0</v>
          </cell>
          <cell r="DD306">
            <v>4491496</v>
          </cell>
          <cell r="DE306">
            <v>4491496</v>
          </cell>
          <cell r="DF306">
            <v>0</v>
          </cell>
          <cell r="DG306">
            <v>0</v>
          </cell>
          <cell r="DH306">
            <v>0</v>
          </cell>
          <cell r="DI306">
            <v>0</v>
          </cell>
          <cell r="DJ306">
            <v>0</v>
          </cell>
          <cell r="DK306">
            <v>0</v>
          </cell>
          <cell r="DL306">
            <v>0</v>
          </cell>
          <cell r="DM306" t="b">
            <v>0</v>
          </cell>
          <cell r="DN306" t="b">
            <v>0</v>
          </cell>
          <cell r="DO306" t="b">
            <v>0</v>
          </cell>
          <cell r="DP306" t="b">
            <v>1</v>
          </cell>
          <cell r="DQ306">
            <v>0</v>
          </cell>
          <cell r="DR306">
            <v>0</v>
          </cell>
          <cell r="DS306">
            <v>0</v>
          </cell>
          <cell r="DT306">
            <v>0</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v>0</v>
          </cell>
          <cell r="EP306">
            <v>0</v>
          </cell>
          <cell r="EQ306">
            <v>0</v>
          </cell>
          <cell r="ER306" t="b">
            <v>0</v>
          </cell>
          <cell r="ES306">
            <v>0</v>
          </cell>
          <cell r="ET306">
            <v>0</v>
          </cell>
          <cell r="EU306">
            <v>0</v>
          </cell>
          <cell r="EV306">
            <v>33931</v>
          </cell>
          <cell r="EW306" t="b">
            <v>0</v>
          </cell>
        </row>
        <row r="307">
          <cell r="A307">
            <v>43</v>
          </cell>
          <cell r="B307" t="str">
            <v>2591001020024</v>
          </cell>
          <cell r="C307" t="str">
            <v>vechi</v>
          </cell>
          <cell r="D307" t="str">
            <v>GANDA GABRIELA</v>
          </cell>
          <cell r="E307" t="str">
            <v>GANDA</v>
          </cell>
          <cell r="F307" t="str">
            <v>GABRIELA</v>
          </cell>
          <cell r="G307" t="str">
            <v>inspector</v>
          </cell>
          <cell r="H307">
            <v>0</v>
          </cell>
          <cell r="I307">
            <v>2547000</v>
          </cell>
          <cell r="J307">
            <v>2547000</v>
          </cell>
          <cell r="K307">
            <v>2547000</v>
          </cell>
          <cell r="L307">
            <v>0</v>
          </cell>
          <cell r="M307">
            <v>0</v>
          </cell>
          <cell r="N307">
            <v>0</v>
          </cell>
          <cell r="O307">
            <v>0</v>
          </cell>
          <cell r="P307">
            <v>0</v>
          </cell>
          <cell r="Q307">
            <v>168</v>
          </cell>
          <cell r="R307">
            <v>168</v>
          </cell>
          <cell r="S307">
            <v>0</v>
          </cell>
          <cell r="T307">
            <v>0</v>
          </cell>
          <cell r="U307">
            <v>0</v>
          </cell>
          <cell r="V307">
            <v>0</v>
          </cell>
          <cell r="W307">
            <v>0</v>
          </cell>
          <cell r="X307">
            <v>0</v>
          </cell>
          <cell r="Y307">
            <v>0</v>
          </cell>
          <cell r="Z307">
            <v>25</v>
          </cell>
          <cell r="AA307">
            <v>636750</v>
          </cell>
          <cell r="AB307">
            <v>636750</v>
          </cell>
          <cell r="AC307">
            <v>10</v>
          </cell>
          <cell r="AD307">
            <v>254700</v>
          </cell>
          <cell r="AE307">
            <v>254700</v>
          </cell>
          <cell r="AF307">
            <v>15</v>
          </cell>
          <cell r="AG307">
            <v>382050</v>
          </cell>
          <cell r="AH307">
            <v>382050</v>
          </cell>
          <cell r="AI307">
            <v>0</v>
          </cell>
          <cell r="AJ307">
            <v>0</v>
          </cell>
          <cell r="AK307">
            <v>0</v>
          </cell>
          <cell r="AL307">
            <v>0</v>
          </cell>
          <cell r="AM307">
            <v>0</v>
          </cell>
          <cell r="AN307">
            <v>0</v>
          </cell>
          <cell r="AO307">
            <v>0</v>
          </cell>
          <cell r="AP307">
            <v>0</v>
          </cell>
          <cell r="AQ307">
            <v>0</v>
          </cell>
          <cell r="AR307">
            <v>0</v>
          </cell>
          <cell r="AS307">
            <v>0</v>
          </cell>
          <cell r="AT307">
            <v>191025</v>
          </cell>
          <cell r="AU307">
            <v>25470</v>
          </cell>
          <cell r="AV307">
            <v>3820500</v>
          </cell>
          <cell r="AW307">
            <v>267435</v>
          </cell>
          <cell r="AX307">
            <v>0</v>
          </cell>
          <cell r="AY307">
            <v>164850</v>
          </cell>
          <cell r="AZ307">
            <v>3171720</v>
          </cell>
          <cell r="BA307">
            <v>1099000</v>
          </cell>
          <cell r="BB307">
            <v>1</v>
          </cell>
          <cell r="BC307">
            <v>0</v>
          </cell>
          <cell r="BD307">
            <v>1099000</v>
          </cell>
          <cell r="BE307">
            <v>2072720</v>
          </cell>
          <cell r="BF307">
            <v>413776</v>
          </cell>
          <cell r="BG307">
            <v>2922794</v>
          </cell>
          <cell r="BH307">
            <v>1200000</v>
          </cell>
          <cell r="BI307">
            <v>0</v>
          </cell>
          <cell r="BJ307">
            <v>200000</v>
          </cell>
          <cell r="BK307">
            <v>0</v>
          </cell>
          <cell r="BL307">
            <v>1497324</v>
          </cell>
          <cell r="BM307" t="b">
            <v>1</v>
          </cell>
          <cell r="BN307">
            <v>25470</v>
          </cell>
          <cell r="BO307">
            <v>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E307">
            <v>0</v>
          </cell>
          <cell r="CF307">
            <v>0</v>
          </cell>
          <cell r="CG307" t="str">
            <v>IANUARIE</v>
          </cell>
          <cell r="CH307" t="str">
            <v>IA</v>
          </cell>
          <cell r="CI307">
            <v>0</v>
          </cell>
          <cell r="CJ307" t="b">
            <v>0</v>
          </cell>
          <cell r="CK307">
            <v>0</v>
          </cell>
          <cell r="CL307">
            <v>0</v>
          </cell>
          <cell r="CM307">
            <v>0</v>
          </cell>
          <cell r="CN307">
            <v>11</v>
          </cell>
          <cell r="CO307" t="str">
            <v>N</v>
          </cell>
          <cell r="CP307" t="str">
            <v>N</v>
          </cell>
          <cell r="CQ307" t="b">
            <v>0</v>
          </cell>
          <cell r="CR307">
            <v>0</v>
          </cell>
          <cell r="CS307">
            <v>0</v>
          </cell>
          <cell r="CT307">
            <v>0</v>
          </cell>
          <cell r="CU307">
            <v>0</v>
          </cell>
          <cell r="CV307">
            <v>0</v>
          </cell>
          <cell r="CW307">
            <v>0</v>
          </cell>
          <cell r="CX307">
            <v>0</v>
          </cell>
          <cell r="CY307">
            <v>0</v>
          </cell>
          <cell r="CZ307">
            <v>0</v>
          </cell>
          <cell r="DA307">
            <v>0</v>
          </cell>
          <cell r="DB307">
            <v>0</v>
          </cell>
          <cell r="DC307">
            <v>0</v>
          </cell>
          <cell r="DD307">
            <v>0</v>
          </cell>
          <cell r="DE307">
            <v>0</v>
          </cell>
          <cell r="DF307">
            <v>0</v>
          </cell>
          <cell r="DG307">
            <v>0</v>
          </cell>
          <cell r="DH307">
            <v>0</v>
          </cell>
          <cell r="DI307">
            <v>0</v>
          </cell>
          <cell r="DJ307">
            <v>0</v>
          </cell>
          <cell r="DK307">
            <v>0</v>
          </cell>
          <cell r="DL307">
            <v>0</v>
          </cell>
          <cell r="DM307" t="b">
            <v>0</v>
          </cell>
          <cell r="DN307" t="b">
            <v>0</v>
          </cell>
          <cell r="DO307" t="b">
            <v>0</v>
          </cell>
          <cell r="DP307" t="b">
            <v>0</v>
          </cell>
          <cell r="DQ307">
            <v>0</v>
          </cell>
          <cell r="DR307">
            <v>0</v>
          </cell>
          <cell r="DS307">
            <v>0</v>
          </cell>
          <cell r="DT307">
            <v>0</v>
          </cell>
          <cell r="DU307">
            <v>0</v>
          </cell>
          <cell r="DV307">
            <v>0</v>
          </cell>
          <cell r="DW307">
            <v>0</v>
          </cell>
          <cell r="DX307">
            <v>0</v>
          </cell>
          <cell r="DY307">
            <v>0</v>
          </cell>
          <cell r="DZ307">
            <v>0</v>
          </cell>
          <cell r="EA307">
            <v>0</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t="b">
            <v>0</v>
          </cell>
          <cell r="ES307">
            <v>0</v>
          </cell>
          <cell r="ET307">
            <v>0</v>
          </cell>
          <cell r="EU307">
            <v>0</v>
          </cell>
          <cell r="EV307">
            <v>34836</v>
          </cell>
          <cell r="EW307" t="b">
            <v>0</v>
          </cell>
        </row>
        <row r="308">
          <cell r="A308">
            <v>46</v>
          </cell>
          <cell r="B308" t="str">
            <v>2601114020024</v>
          </cell>
          <cell r="C308" t="str">
            <v>vechi</v>
          </cell>
          <cell r="D308" t="str">
            <v>POPA AURORA-FLORICA</v>
          </cell>
          <cell r="E308" t="str">
            <v>POPA</v>
          </cell>
          <cell r="F308" t="str">
            <v>AURORA-FLORICA</v>
          </cell>
          <cell r="G308" t="str">
            <v>inspector</v>
          </cell>
          <cell r="H308">
            <v>0</v>
          </cell>
          <cell r="I308">
            <v>2547000</v>
          </cell>
          <cell r="J308">
            <v>3311100</v>
          </cell>
          <cell r="K308">
            <v>946029</v>
          </cell>
          <cell r="L308">
            <v>764100</v>
          </cell>
          <cell r="M308">
            <v>218314</v>
          </cell>
          <cell r="N308">
            <v>0</v>
          </cell>
          <cell r="O308">
            <v>0</v>
          </cell>
          <cell r="P308">
            <v>0</v>
          </cell>
          <cell r="Q308">
            <v>168</v>
          </cell>
          <cell r="R308">
            <v>48</v>
          </cell>
          <cell r="S308">
            <v>0</v>
          </cell>
          <cell r="T308">
            <v>0</v>
          </cell>
          <cell r="U308">
            <v>0</v>
          </cell>
          <cell r="V308">
            <v>0</v>
          </cell>
          <cell r="W308">
            <v>0</v>
          </cell>
          <cell r="X308">
            <v>0</v>
          </cell>
          <cell r="Y308">
            <v>0</v>
          </cell>
          <cell r="Z308">
            <v>25</v>
          </cell>
          <cell r="AA308">
            <v>236507</v>
          </cell>
          <cell r="AB308">
            <v>827775</v>
          </cell>
          <cell r="AC308">
            <v>0</v>
          </cell>
          <cell r="AD308">
            <v>0</v>
          </cell>
          <cell r="AE308">
            <v>0</v>
          </cell>
          <cell r="AF308">
            <v>15</v>
          </cell>
          <cell r="AG308">
            <v>141904</v>
          </cell>
          <cell r="AH308">
            <v>496665</v>
          </cell>
          <cell r="AI308">
            <v>120</v>
          </cell>
          <cell r="AJ308">
            <v>2956339</v>
          </cell>
          <cell r="AK308">
            <v>0</v>
          </cell>
          <cell r="AL308">
            <v>0</v>
          </cell>
          <cell r="AM308">
            <v>0</v>
          </cell>
          <cell r="AN308">
            <v>0</v>
          </cell>
          <cell r="AO308">
            <v>0</v>
          </cell>
          <cell r="AP308">
            <v>0</v>
          </cell>
          <cell r="AQ308">
            <v>0</v>
          </cell>
          <cell r="AR308">
            <v>0</v>
          </cell>
          <cell r="AS308">
            <v>0</v>
          </cell>
          <cell r="AT308">
            <v>231777</v>
          </cell>
          <cell r="AU308">
            <v>33111</v>
          </cell>
          <cell r="AV308">
            <v>4280779</v>
          </cell>
          <cell r="AW308">
            <v>299655</v>
          </cell>
          <cell r="AX308">
            <v>0</v>
          </cell>
          <cell r="AY308">
            <v>164850</v>
          </cell>
          <cell r="AZ308">
            <v>3551386</v>
          </cell>
          <cell r="BA308">
            <v>1099000</v>
          </cell>
          <cell r="BB308">
            <v>1</v>
          </cell>
          <cell r="BC308">
            <v>0</v>
          </cell>
          <cell r="BD308">
            <v>1099000</v>
          </cell>
          <cell r="BE308">
            <v>2452386</v>
          </cell>
          <cell r="BF308">
            <v>501099</v>
          </cell>
          <cell r="BG308">
            <v>3215137</v>
          </cell>
          <cell r="BH308">
            <v>1100000</v>
          </cell>
          <cell r="BI308">
            <v>0</v>
          </cell>
          <cell r="BJ308">
            <v>1000000</v>
          </cell>
          <cell r="BK308">
            <v>0</v>
          </cell>
          <cell r="BL308">
            <v>1115137</v>
          </cell>
          <cell r="BM308" t="b">
            <v>0</v>
          </cell>
          <cell r="BN308">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E308">
            <v>0</v>
          </cell>
          <cell r="CF308">
            <v>0</v>
          </cell>
          <cell r="CG308" t="str">
            <v>IANUARIE</v>
          </cell>
          <cell r="CH308" t="str">
            <v>IA</v>
          </cell>
          <cell r="CI308">
            <v>0</v>
          </cell>
          <cell r="CJ308" t="b">
            <v>0</v>
          </cell>
          <cell r="CK308">
            <v>0</v>
          </cell>
          <cell r="CL308">
            <v>0</v>
          </cell>
          <cell r="CM308">
            <v>0</v>
          </cell>
          <cell r="CN308">
            <v>11</v>
          </cell>
          <cell r="CO308" t="str">
            <v>N</v>
          </cell>
          <cell r="CP308" t="str">
            <v>N</v>
          </cell>
          <cell r="CQ308" t="b">
            <v>0</v>
          </cell>
          <cell r="CR308">
            <v>0</v>
          </cell>
          <cell r="CS308">
            <v>0</v>
          </cell>
          <cell r="CT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cell r="DJ308">
            <v>0</v>
          </cell>
          <cell r="DK308">
            <v>0</v>
          </cell>
          <cell r="DL308">
            <v>0</v>
          </cell>
          <cell r="DM308" t="b">
            <v>0</v>
          </cell>
          <cell r="DN308" t="b">
            <v>0</v>
          </cell>
          <cell r="DO308" t="b">
            <v>0</v>
          </cell>
          <cell r="DP308" t="b">
            <v>0</v>
          </cell>
          <cell r="DQ308">
            <v>0</v>
          </cell>
          <cell r="DR308">
            <v>0</v>
          </cell>
          <cell r="DS308">
            <v>0</v>
          </cell>
          <cell r="DT308">
            <v>0</v>
          </cell>
          <cell r="DU308">
            <v>0</v>
          </cell>
          <cell r="DV308">
            <v>0</v>
          </cell>
          <cell r="DW308">
            <v>0</v>
          </cell>
          <cell r="DX308">
            <v>0</v>
          </cell>
          <cell r="DY308">
            <v>0</v>
          </cell>
          <cell r="DZ308">
            <v>0</v>
          </cell>
          <cell r="EA308">
            <v>0</v>
          </cell>
          <cell r="EB308">
            <v>0</v>
          </cell>
          <cell r="EC308">
            <v>0</v>
          </cell>
          <cell r="ED308">
            <v>0</v>
          </cell>
          <cell r="EE308">
            <v>0</v>
          </cell>
          <cell r="EF308">
            <v>0</v>
          </cell>
          <cell r="EG308">
            <v>0</v>
          </cell>
          <cell r="EH308">
            <v>0</v>
          </cell>
          <cell r="EI308">
            <v>0</v>
          </cell>
          <cell r="EJ308">
            <v>0</v>
          </cell>
          <cell r="EK308">
            <v>0</v>
          </cell>
          <cell r="EL308">
            <v>0</v>
          </cell>
          <cell r="EM308">
            <v>0</v>
          </cell>
          <cell r="EN308">
            <v>0</v>
          </cell>
          <cell r="EO308">
            <v>0</v>
          </cell>
          <cell r="EP308">
            <v>0</v>
          </cell>
          <cell r="EQ308">
            <v>0</v>
          </cell>
          <cell r="ER308" t="b">
            <v>0</v>
          </cell>
          <cell r="ES308">
            <v>0</v>
          </cell>
          <cell r="ET308">
            <v>0</v>
          </cell>
          <cell r="EU308">
            <v>0</v>
          </cell>
          <cell r="EW308" t="b">
            <v>0</v>
          </cell>
        </row>
        <row r="309">
          <cell r="A309">
            <v>47</v>
          </cell>
          <cell r="B309" t="str">
            <v>1710921020049</v>
          </cell>
          <cell r="C309" t="str">
            <v>vechi</v>
          </cell>
          <cell r="D309" t="str">
            <v>NEAMTIU CORNELIU-PAUL</v>
          </cell>
          <cell r="E309" t="str">
            <v>NEAMTIU</v>
          </cell>
          <cell r="F309" t="str">
            <v>CORNELIU-PAUL</v>
          </cell>
          <cell r="G309" t="str">
            <v>sef birou</v>
          </cell>
          <cell r="H309">
            <v>0</v>
          </cell>
          <cell r="I309">
            <v>3905000</v>
          </cell>
          <cell r="J309">
            <v>5613438</v>
          </cell>
          <cell r="K309">
            <v>5613438</v>
          </cell>
          <cell r="L309">
            <v>976250</v>
          </cell>
          <cell r="M309">
            <v>976250</v>
          </cell>
          <cell r="N309">
            <v>732188</v>
          </cell>
          <cell r="O309">
            <v>15</v>
          </cell>
          <cell r="P309">
            <v>732188</v>
          </cell>
          <cell r="Q309">
            <v>168</v>
          </cell>
          <cell r="R309">
            <v>168</v>
          </cell>
          <cell r="S309">
            <v>0</v>
          </cell>
          <cell r="T309">
            <v>0</v>
          </cell>
          <cell r="U309">
            <v>0</v>
          </cell>
          <cell r="V309">
            <v>0</v>
          </cell>
          <cell r="W309">
            <v>0</v>
          </cell>
          <cell r="X309">
            <v>0</v>
          </cell>
          <cell r="Y309">
            <v>0</v>
          </cell>
          <cell r="Z309">
            <v>5</v>
          </cell>
          <cell r="AA309">
            <v>280672</v>
          </cell>
          <cell r="AB309">
            <v>280672</v>
          </cell>
          <cell r="AC309">
            <v>0</v>
          </cell>
          <cell r="AD309">
            <v>0</v>
          </cell>
          <cell r="AE309">
            <v>0</v>
          </cell>
          <cell r="AF309">
            <v>15</v>
          </cell>
          <cell r="AG309">
            <v>842016</v>
          </cell>
          <cell r="AH309">
            <v>842016</v>
          </cell>
          <cell r="AI309">
            <v>0</v>
          </cell>
          <cell r="AJ309">
            <v>0</v>
          </cell>
          <cell r="AK309">
            <v>0</v>
          </cell>
          <cell r="AL309">
            <v>0</v>
          </cell>
          <cell r="AM309">
            <v>0</v>
          </cell>
          <cell r="AN309">
            <v>0</v>
          </cell>
          <cell r="AO309">
            <v>0</v>
          </cell>
          <cell r="AP309">
            <v>0</v>
          </cell>
          <cell r="AQ309">
            <v>0</v>
          </cell>
          <cell r="AR309">
            <v>0</v>
          </cell>
          <cell r="AS309">
            <v>0</v>
          </cell>
          <cell r="AT309">
            <v>336806</v>
          </cell>
          <cell r="AU309">
            <v>56134</v>
          </cell>
          <cell r="AV309">
            <v>6736126</v>
          </cell>
          <cell r="AW309">
            <v>471529</v>
          </cell>
          <cell r="AX309">
            <v>0</v>
          </cell>
          <cell r="AY309">
            <v>164850</v>
          </cell>
          <cell r="AZ309">
            <v>5706807</v>
          </cell>
          <cell r="BA309">
            <v>1099000</v>
          </cell>
          <cell r="BB309">
            <v>1</v>
          </cell>
          <cell r="BC309">
            <v>0</v>
          </cell>
          <cell r="BD309">
            <v>1099000</v>
          </cell>
          <cell r="BE309">
            <v>4607807</v>
          </cell>
          <cell r="BF309">
            <v>1072736</v>
          </cell>
          <cell r="BG309">
            <v>4798921</v>
          </cell>
          <cell r="BH309">
            <v>3500000</v>
          </cell>
          <cell r="BI309">
            <v>0</v>
          </cell>
          <cell r="BJ309">
            <v>0</v>
          </cell>
          <cell r="BK309">
            <v>0</v>
          </cell>
          <cell r="BL309">
            <v>1259871</v>
          </cell>
          <cell r="BM309" t="b">
            <v>1</v>
          </cell>
          <cell r="BN309">
            <v>39050</v>
          </cell>
          <cell r="BO309">
            <v>0</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E309">
            <v>0</v>
          </cell>
          <cell r="CF309">
            <v>0</v>
          </cell>
          <cell r="CG309" t="str">
            <v>IANUARIE</v>
          </cell>
          <cell r="CH309" t="str">
            <v>IA</v>
          </cell>
          <cell r="CI309">
            <v>0</v>
          </cell>
          <cell r="CJ309" t="b">
            <v>0</v>
          </cell>
          <cell r="CK309">
            <v>0</v>
          </cell>
          <cell r="CL309">
            <v>0</v>
          </cell>
          <cell r="CM309">
            <v>0</v>
          </cell>
          <cell r="CN309">
            <v>11</v>
          </cell>
          <cell r="CO309" t="str">
            <v>N</v>
          </cell>
          <cell r="CP309" t="str">
            <v>N</v>
          </cell>
          <cell r="CQ309" t="b">
            <v>0</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t="b">
            <v>0</v>
          </cell>
          <cell r="DN309" t="b">
            <v>0</v>
          </cell>
          <cell r="DO309" t="b">
            <v>0</v>
          </cell>
          <cell r="DP309" t="b">
            <v>0</v>
          </cell>
          <cell r="DQ309">
            <v>0</v>
          </cell>
          <cell r="DR309">
            <v>0</v>
          </cell>
          <cell r="DS309">
            <v>0</v>
          </cell>
          <cell r="DT309">
            <v>0</v>
          </cell>
          <cell r="DU309">
            <v>0</v>
          </cell>
          <cell r="DV309">
            <v>0</v>
          </cell>
          <cell r="DW309">
            <v>0</v>
          </cell>
          <cell r="DX309">
            <v>0</v>
          </cell>
          <cell r="DY309">
            <v>0</v>
          </cell>
          <cell r="DZ309">
            <v>0</v>
          </cell>
          <cell r="EA309">
            <v>0</v>
          </cell>
          <cell r="EB309">
            <v>0</v>
          </cell>
          <cell r="EC309">
            <v>0</v>
          </cell>
          <cell r="ED309">
            <v>0</v>
          </cell>
          <cell r="EE309">
            <v>0</v>
          </cell>
          <cell r="EF309">
            <v>0</v>
          </cell>
          <cell r="EG309">
            <v>0</v>
          </cell>
          <cell r="EH309">
            <v>0</v>
          </cell>
          <cell r="EI309">
            <v>0</v>
          </cell>
          <cell r="EJ309">
            <v>0</v>
          </cell>
          <cell r="EK309">
            <v>0</v>
          </cell>
          <cell r="EL309">
            <v>0</v>
          </cell>
          <cell r="EM309">
            <v>0</v>
          </cell>
          <cell r="EN309">
            <v>0</v>
          </cell>
          <cell r="EO309">
            <v>0</v>
          </cell>
          <cell r="EP309">
            <v>0</v>
          </cell>
          <cell r="EQ309">
            <v>0</v>
          </cell>
          <cell r="ER309" t="b">
            <v>0</v>
          </cell>
          <cell r="ES309">
            <v>0</v>
          </cell>
          <cell r="ET309">
            <v>0</v>
          </cell>
          <cell r="EU309">
            <v>0</v>
          </cell>
          <cell r="EW309" t="b">
            <v>0</v>
          </cell>
        </row>
        <row r="310">
          <cell r="A310">
            <v>48</v>
          </cell>
          <cell r="B310" t="str">
            <v>2700620203145</v>
          </cell>
          <cell r="C310" t="str">
            <v>vechi</v>
          </cell>
          <cell r="D310" t="str">
            <v>FLOREA LILIANA</v>
          </cell>
          <cell r="E310" t="str">
            <v>FLOREA</v>
          </cell>
          <cell r="F310" t="str">
            <v>LILIANA</v>
          </cell>
          <cell r="G310" t="str">
            <v>consilier</v>
          </cell>
          <cell r="H310">
            <v>0</v>
          </cell>
          <cell r="I310">
            <v>3905000</v>
          </cell>
          <cell r="J310">
            <v>3905000</v>
          </cell>
          <cell r="K310">
            <v>3905000</v>
          </cell>
          <cell r="L310">
            <v>0</v>
          </cell>
          <cell r="M310">
            <v>0</v>
          </cell>
          <cell r="N310">
            <v>0</v>
          </cell>
          <cell r="O310">
            <v>0</v>
          </cell>
          <cell r="P310">
            <v>0</v>
          </cell>
          <cell r="Q310">
            <v>168</v>
          </cell>
          <cell r="R310">
            <v>168</v>
          </cell>
          <cell r="S310">
            <v>0</v>
          </cell>
          <cell r="T310">
            <v>0</v>
          </cell>
          <cell r="U310">
            <v>0</v>
          </cell>
          <cell r="V310">
            <v>0</v>
          </cell>
          <cell r="W310">
            <v>0</v>
          </cell>
          <cell r="X310">
            <v>0</v>
          </cell>
          <cell r="Y310">
            <v>0</v>
          </cell>
          <cell r="Z310">
            <v>10</v>
          </cell>
          <cell r="AA310">
            <v>390500</v>
          </cell>
          <cell r="AB310">
            <v>390500</v>
          </cell>
          <cell r="AC310">
            <v>0</v>
          </cell>
          <cell r="AD310">
            <v>0</v>
          </cell>
          <cell r="AE310">
            <v>0</v>
          </cell>
          <cell r="AF310">
            <v>15</v>
          </cell>
          <cell r="AG310">
            <v>585750</v>
          </cell>
          <cell r="AH310">
            <v>585750</v>
          </cell>
          <cell r="AI310">
            <v>0</v>
          </cell>
          <cell r="AJ310">
            <v>0</v>
          </cell>
          <cell r="AK310">
            <v>0</v>
          </cell>
          <cell r="AL310">
            <v>0</v>
          </cell>
          <cell r="AM310">
            <v>0</v>
          </cell>
          <cell r="AN310">
            <v>0</v>
          </cell>
          <cell r="AO310">
            <v>0</v>
          </cell>
          <cell r="AP310">
            <v>0</v>
          </cell>
          <cell r="AQ310">
            <v>0</v>
          </cell>
          <cell r="AR310">
            <v>0</v>
          </cell>
          <cell r="AS310">
            <v>0</v>
          </cell>
          <cell r="AT310">
            <v>244062</v>
          </cell>
          <cell r="AU310">
            <v>39050</v>
          </cell>
          <cell r="AV310">
            <v>4881250</v>
          </cell>
          <cell r="AW310">
            <v>341688</v>
          </cell>
          <cell r="AX310">
            <v>0</v>
          </cell>
          <cell r="AY310">
            <v>164850</v>
          </cell>
          <cell r="AZ310">
            <v>4091600</v>
          </cell>
          <cell r="BA310">
            <v>1099000</v>
          </cell>
          <cell r="BB310">
            <v>1.35</v>
          </cell>
          <cell r="BC310">
            <v>384650</v>
          </cell>
          <cell r="BD310">
            <v>1483650</v>
          </cell>
          <cell r="BE310">
            <v>2607950</v>
          </cell>
          <cell r="BF310">
            <v>536878</v>
          </cell>
          <cell r="BG310">
            <v>3719572</v>
          </cell>
          <cell r="BH310">
            <v>1600000</v>
          </cell>
          <cell r="BI310">
            <v>0</v>
          </cell>
          <cell r="BJ310">
            <v>100000</v>
          </cell>
          <cell r="BK310">
            <v>0</v>
          </cell>
          <cell r="BL310">
            <v>1980522</v>
          </cell>
          <cell r="BM310" t="b">
            <v>1</v>
          </cell>
          <cell r="BN310">
            <v>39050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E310">
            <v>0</v>
          </cell>
          <cell r="CF310">
            <v>0</v>
          </cell>
          <cell r="CG310" t="str">
            <v>IANUARIE</v>
          </cell>
          <cell r="CH310" t="str">
            <v>I</v>
          </cell>
          <cell r="CI310">
            <v>0</v>
          </cell>
          <cell r="CJ310" t="b">
            <v>0</v>
          </cell>
          <cell r="CK310">
            <v>0</v>
          </cell>
          <cell r="CL310">
            <v>0</v>
          </cell>
          <cell r="CM310">
            <v>0</v>
          </cell>
          <cell r="CN310">
            <v>11</v>
          </cell>
          <cell r="CO310" t="str">
            <v>N</v>
          </cell>
          <cell r="CP310" t="str">
            <v>N</v>
          </cell>
          <cell r="CQ310" t="b">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t="b">
            <v>0</v>
          </cell>
          <cell r="DN310" t="b">
            <v>0</v>
          </cell>
          <cell r="DO310" t="b">
            <v>0</v>
          </cell>
          <cell r="DP310" t="b">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t="b">
            <v>0</v>
          </cell>
          <cell r="ES310">
            <v>0</v>
          </cell>
          <cell r="ET310">
            <v>0</v>
          </cell>
          <cell r="EU310">
            <v>0</v>
          </cell>
          <cell r="EV310">
            <v>36251</v>
          </cell>
          <cell r="EW310" t="b">
            <v>0</v>
          </cell>
        </row>
        <row r="311">
          <cell r="A311">
            <v>49</v>
          </cell>
          <cell r="B311" t="str">
            <v>1570817020018</v>
          </cell>
          <cell r="C311" t="str">
            <v>vechi</v>
          </cell>
          <cell r="D311" t="str">
            <v>HAJDU IOAN</v>
          </cell>
          <cell r="E311" t="str">
            <v>HAJDU</v>
          </cell>
          <cell r="F311" t="str">
            <v>IOAN</v>
          </cell>
          <cell r="G311" t="str">
            <v>consilier</v>
          </cell>
          <cell r="H311">
            <v>0</v>
          </cell>
          <cell r="I311">
            <v>3905000</v>
          </cell>
          <cell r="J311">
            <v>3905000</v>
          </cell>
          <cell r="K311">
            <v>3905000</v>
          </cell>
          <cell r="L311">
            <v>0</v>
          </cell>
          <cell r="M311">
            <v>0</v>
          </cell>
          <cell r="N311">
            <v>0</v>
          </cell>
          <cell r="O311">
            <v>0</v>
          </cell>
          <cell r="P311">
            <v>0</v>
          </cell>
          <cell r="Q311">
            <v>168</v>
          </cell>
          <cell r="R311">
            <v>168</v>
          </cell>
          <cell r="S311">
            <v>0</v>
          </cell>
          <cell r="T311">
            <v>0</v>
          </cell>
          <cell r="U311">
            <v>0</v>
          </cell>
          <cell r="V311">
            <v>0</v>
          </cell>
          <cell r="W311">
            <v>0</v>
          </cell>
          <cell r="X311">
            <v>0</v>
          </cell>
          <cell r="Y311">
            <v>0</v>
          </cell>
          <cell r="Z311">
            <v>20</v>
          </cell>
          <cell r="AA311">
            <v>781000</v>
          </cell>
          <cell r="AB311">
            <v>781000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234300</v>
          </cell>
          <cell r="AU311">
            <v>39050</v>
          </cell>
          <cell r="AV311">
            <v>4686000</v>
          </cell>
          <cell r="AW311">
            <v>328020</v>
          </cell>
          <cell r="AX311">
            <v>0</v>
          </cell>
          <cell r="AY311">
            <v>164850</v>
          </cell>
          <cell r="AZ311">
            <v>3919780</v>
          </cell>
          <cell r="BA311">
            <v>1099000</v>
          </cell>
          <cell r="BB311">
            <v>1</v>
          </cell>
          <cell r="BC311">
            <v>0</v>
          </cell>
          <cell r="BD311">
            <v>1099000</v>
          </cell>
          <cell r="BE311">
            <v>2820780</v>
          </cell>
          <cell r="BF311">
            <v>585829</v>
          </cell>
          <cell r="BG311">
            <v>3498801</v>
          </cell>
          <cell r="BH311">
            <v>2000000</v>
          </cell>
          <cell r="BI311">
            <v>0</v>
          </cell>
          <cell r="BJ311">
            <v>725000</v>
          </cell>
          <cell r="BK311">
            <v>0</v>
          </cell>
          <cell r="BL311">
            <v>734751</v>
          </cell>
          <cell r="BM311" t="b">
            <v>1</v>
          </cell>
          <cell r="BN311">
            <v>39050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E311">
            <v>0</v>
          </cell>
          <cell r="CF311">
            <v>0</v>
          </cell>
          <cell r="CG311" t="str">
            <v>IANUARIE</v>
          </cell>
          <cell r="CH311" t="str">
            <v>I</v>
          </cell>
          <cell r="CI311">
            <v>0</v>
          </cell>
          <cell r="CJ311" t="b">
            <v>0</v>
          </cell>
          <cell r="CK311">
            <v>0</v>
          </cell>
          <cell r="CL311">
            <v>0</v>
          </cell>
          <cell r="CM311">
            <v>0</v>
          </cell>
          <cell r="CN311">
            <v>11</v>
          </cell>
          <cell r="CO311" t="str">
            <v>N</v>
          </cell>
          <cell r="CP311" t="str">
            <v>N</v>
          </cell>
          <cell r="CQ311" t="b">
            <v>0</v>
          </cell>
          <cell r="CR311">
            <v>0</v>
          </cell>
          <cell r="CS311">
            <v>0</v>
          </cell>
          <cell r="CT311">
            <v>0</v>
          </cell>
          <cell r="CU311">
            <v>0</v>
          </cell>
          <cell r="CV311">
            <v>0</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t="b">
            <v>0</v>
          </cell>
          <cell r="DN311" t="b">
            <v>0</v>
          </cell>
          <cell r="DO311" t="b">
            <v>0</v>
          </cell>
          <cell r="DP311" t="b">
            <v>0</v>
          </cell>
          <cell r="DQ311">
            <v>0</v>
          </cell>
          <cell r="DR311">
            <v>0</v>
          </cell>
          <cell r="DS311">
            <v>0</v>
          </cell>
          <cell r="DT311">
            <v>0</v>
          </cell>
          <cell r="DU311">
            <v>0</v>
          </cell>
          <cell r="DV311">
            <v>0</v>
          </cell>
          <cell r="DW311">
            <v>0</v>
          </cell>
          <cell r="DX311">
            <v>0</v>
          </cell>
          <cell r="DY311">
            <v>0</v>
          </cell>
          <cell r="DZ311">
            <v>0</v>
          </cell>
          <cell r="EA311">
            <v>0</v>
          </cell>
          <cell r="EB311">
            <v>0</v>
          </cell>
          <cell r="EC311">
            <v>0</v>
          </cell>
          <cell r="ED311">
            <v>0</v>
          </cell>
          <cell r="EE311">
            <v>0</v>
          </cell>
          <cell r="EF311">
            <v>0</v>
          </cell>
          <cell r="EG311">
            <v>0</v>
          </cell>
          <cell r="EH311">
            <v>0</v>
          </cell>
          <cell r="EI311">
            <v>0</v>
          </cell>
          <cell r="EJ311">
            <v>0</v>
          </cell>
          <cell r="EK311">
            <v>0</v>
          </cell>
          <cell r="EL311">
            <v>0</v>
          </cell>
          <cell r="EM311">
            <v>0</v>
          </cell>
          <cell r="EN311">
            <v>0</v>
          </cell>
          <cell r="EO311">
            <v>0</v>
          </cell>
          <cell r="EP311">
            <v>0</v>
          </cell>
          <cell r="EQ311">
            <v>0</v>
          </cell>
          <cell r="ER311" t="b">
            <v>0</v>
          </cell>
          <cell r="ES311">
            <v>0</v>
          </cell>
          <cell r="ET311">
            <v>0</v>
          </cell>
          <cell r="EU311">
            <v>0</v>
          </cell>
          <cell r="EV311">
            <v>36251</v>
          </cell>
          <cell r="EW311" t="b">
            <v>0</v>
          </cell>
        </row>
        <row r="312">
          <cell r="A312">
            <v>36</v>
          </cell>
          <cell r="B312" t="str">
            <v>2560312020044</v>
          </cell>
          <cell r="C312" t="str">
            <v>vechi</v>
          </cell>
          <cell r="D312" t="str">
            <v>DUGULESCU MELANIA</v>
          </cell>
          <cell r="E312" t="str">
            <v>DUGULESCU</v>
          </cell>
          <cell r="F312" t="str">
            <v>MELANIA</v>
          </cell>
          <cell r="G312" t="str">
            <v>sef serviciu</v>
          </cell>
          <cell r="H312">
            <v>0</v>
          </cell>
          <cell r="I312">
            <v>3905000</v>
          </cell>
          <cell r="J312">
            <v>4783625</v>
          </cell>
          <cell r="K312">
            <v>4783625</v>
          </cell>
          <cell r="L312">
            <v>878625</v>
          </cell>
          <cell r="M312">
            <v>878625</v>
          </cell>
          <cell r="N312">
            <v>0</v>
          </cell>
          <cell r="O312">
            <v>0</v>
          </cell>
          <cell r="P312">
            <v>0</v>
          </cell>
          <cell r="Q312">
            <v>168</v>
          </cell>
          <cell r="R312">
            <v>168</v>
          </cell>
          <cell r="S312">
            <v>0</v>
          </cell>
          <cell r="T312">
            <v>0</v>
          </cell>
          <cell r="U312">
            <v>0</v>
          </cell>
          <cell r="V312">
            <v>0</v>
          </cell>
          <cell r="W312">
            <v>0</v>
          </cell>
          <cell r="X312">
            <v>0</v>
          </cell>
          <cell r="Y312">
            <v>0</v>
          </cell>
          <cell r="Z312">
            <v>25</v>
          </cell>
          <cell r="AA312">
            <v>1195906</v>
          </cell>
          <cell r="AB312">
            <v>1195906</v>
          </cell>
          <cell r="AC312">
            <v>10</v>
          </cell>
          <cell r="AD312">
            <v>478362</v>
          </cell>
          <cell r="AE312">
            <v>478362</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322895</v>
          </cell>
          <cell r="AU312">
            <v>47836</v>
          </cell>
          <cell r="AV312">
            <v>6457893</v>
          </cell>
          <cell r="AW312">
            <v>452053</v>
          </cell>
          <cell r="AX312">
            <v>0</v>
          </cell>
          <cell r="AY312">
            <v>164850</v>
          </cell>
          <cell r="AZ312">
            <v>5470259</v>
          </cell>
          <cell r="BA312">
            <v>1099000</v>
          </cell>
          <cell r="BB312">
            <v>1.35</v>
          </cell>
          <cell r="BC312">
            <v>384650</v>
          </cell>
          <cell r="BD312">
            <v>1483650</v>
          </cell>
          <cell r="BE312">
            <v>3986609</v>
          </cell>
          <cell r="BF312">
            <v>898801</v>
          </cell>
          <cell r="BG312">
            <v>4736308</v>
          </cell>
          <cell r="BH312">
            <v>1700000</v>
          </cell>
          <cell r="BI312">
            <v>0</v>
          </cell>
          <cell r="BJ312">
            <v>1050000</v>
          </cell>
          <cell r="BK312">
            <v>0</v>
          </cell>
          <cell r="BL312">
            <v>1947258</v>
          </cell>
          <cell r="BM312" t="b">
            <v>1</v>
          </cell>
          <cell r="BN312">
            <v>39050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E312">
            <v>0</v>
          </cell>
          <cell r="CF312">
            <v>0</v>
          </cell>
          <cell r="CG312" t="str">
            <v>IANUARIE</v>
          </cell>
          <cell r="CH312" t="str">
            <v>IA</v>
          </cell>
          <cell r="CI312">
            <v>0</v>
          </cell>
          <cell r="CJ312" t="b">
            <v>0</v>
          </cell>
          <cell r="CK312">
            <v>0</v>
          </cell>
          <cell r="CL312">
            <v>0</v>
          </cell>
          <cell r="CM312">
            <v>0</v>
          </cell>
          <cell r="CN312">
            <v>11</v>
          </cell>
          <cell r="CO312" t="str">
            <v>N</v>
          </cell>
          <cell r="CP312" t="str">
            <v>N</v>
          </cell>
          <cell r="CQ312" t="b">
            <v>0</v>
          </cell>
          <cell r="CR312">
            <v>0</v>
          </cell>
          <cell r="CS312">
            <v>0</v>
          </cell>
          <cell r="CT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t="b">
            <v>0</v>
          </cell>
          <cell r="DN312" t="b">
            <v>0</v>
          </cell>
          <cell r="DO312" t="b">
            <v>0</v>
          </cell>
          <cell r="DP312" t="b">
            <v>0</v>
          </cell>
          <cell r="DQ312">
            <v>0</v>
          </cell>
          <cell r="DR312">
            <v>0</v>
          </cell>
          <cell r="DS312">
            <v>0</v>
          </cell>
          <cell r="DT312">
            <v>0</v>
          </cell>
          <cell r="DU312">
            <v>0</v>
          </cell>
          <cell r="DV312">
            <v>0</v>
          </cell>
          <cell r="DW312">
            <v>0</v>
          </cell>
          <cell r="DX312">
            <v>0</v>
          </cell>
          <cell r="DY312">
            <v>0</v>
          </cell>
          <cell r="DZ312">
            <v>0</v>
          </cell>
          <cell r="EA312">
            <v>0</v>
          </cell>
          <cell r="EB312">
            <v>0</v>
          </cell>
          <cell r="EC312">
            <v>0</v>
          </cell>
          <cell r="ED312">
            <v>0</v>
          </cell>
          <cell r="EE312">
            <v>0</v>
          </cell>
          <cell r="EF312">
            <v>0</v>
          </cell>
          <cell r="EG312">
            <v>0</v>
          </cell>
          <cell r="EH312">
            <v>0</v>
          </cell>
          <cell r="EI312">
            <v>0</v>
          </cell>
          <cell r="EJ312">
            <v>0</v>
          </cell>
          <cell r="EK312">
            <v>0</v>
          </cell>
          <cell r="EL312">
            <v>0</v>
          </cell>
          <cell r="EM312">
            <v>0</v>
          </cell>
          <cell r="EN312">
            <v>0</v>
          </cell>
          <cell r="EO312">
            <v>0</v>
          </cell>
          <cell r="EP312">
            <v>0</v>
          </cell>
          <cell r="EQ312">
            <v>0</v>
          </cell>
          <cell r="ER312" t="b">
            <v>0</v>
          </cell>
          <cell r="ES312">
            <v>0</v>
          </cell>
          <cell r="ET312">
            <v>0</v>
          </cell>
          <cell r="EU312">
            <v>0</v>
          </cell>
          <cell r="EV312">
            <v>34638</v>
          </cell>
          <cell r="EW312" t="b">
            <v>0</v>
          </cell>
        </row>
        <row r="313">
          <cell r="A313">
            <v>50</v>
          </cell>
          <cell r="B313" t="str">
            <v>1520206020041</v>
          </cell>
          <cell r="C313" t="str">
            <v>vechi</v>
          </cell>
          <cell r="D313" t="str">
            <v>MANOLE IOAN</v>
          </cell>
          <cell r="E313" t="str">
            <v>MANOLE</v>
          </cell>
          <cell r="F313" t="str">
            <v>IOAN</v>
          </cell>
          <cell r="G313" t="str">
            <v>inspector</v>
          </cell>
          <cell r="H313">
            <v>0</v>
          </cell>
          <cell r="I313">
            <v>2547000</v>
          </cell>
          <cell r="J313">
            <v>2547000</v>
          </cell>
          <cell r="K313">
            <v>2547000</v>
          </cell>
          <cell r="L313">
            <v>0</v>
          </cell>
          <cell r="M313">
            <v>0</v>
          </cell>
          <cell r="N313">
            <v>0</v>
          </cell>
          <cell r="O313">
            <v>0</v>
          </cell>
          <cell r="P313">
            <v>0</v>
          </cell>
          <cell r="Q313">
            <v>168</v>
          </cell>
          <cell r="R313">
            <v>168</v>
          </cell>
          <cell r="S313">
            <v>0</v>
          </cell>
          <cell r="T313">
            <v>0</v>
          </cell>
          <cell r="U313">
            <v>0</v>
          </cell>
          <cell r="V313">
            <v>0</v>
          </cell>
          <cell r="W313">
            <v>0</v>
          </cell>
          <cell r="X313">
            <v>0</v>
          </cell>
          <cell r="Y313">
            <v>0</v>
          </cell>
          <cell r="Z313">
            <v>25</v>
          </cell>
          <cell r="AA313">
            <v>636750</v>
          </cell>
          <cell r="AB313">
            <v>636750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159188</v>
          </cell>
          <cell r="AU313">
            <v>25470</v>
          </cell>
          <cell r="AV313">
            <v>3183750</v>
          </cell>
          <cell r="AW313">
            <v>222862</v>
          </cell>
          <cell r="AX313">
            <v>0</v>
          </cell>
          <cell r="AY313">
            <v>164850</v>
          </cell>
          <cell r="AZ313">
            <v>2611380</v>
          </cell>
          <cell r="BA313">
            <v>1099000</v>
          </cell>
          <cell r="BB313">
            <v>1.4</v>
          </cell>
          <cell r="BC313">
            <v>439600</v>
          </cell>
          <cell r="BD313">
            <v>1538600</v>
          </cell>
          <cell r="BE313">
            <v>1072780</v>
          </cell>
          <cell r="BF313">
            <v>193100</v>
          </cell>
          <cell r="BG313">
            <v>2583130</v>
          </cell>
          <cell r="BH313">
            <v>1100000</v>
          </cell>
          <cell r="BI313">
            <v>0</v>
          </cell>
          <cell r="BJ313">
            <v>50000</v>
          </cell>
          <cell r="BK313">
            <v>0</v>
          </cell>
          <cell r="BL313">
            <v>1407660</v>
          </cell>
          <cell r="BM313" t="b">
            <v>1</v>
          </cell>
          <cell r="BN313">
            <v>25470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E313">
            <v>0</v>
          </cell>
          <cell r="CF313">
            <v>0</v>
          </cell>
          <cell r="CG313" t="str">
            <v>IANUARIE</v>
          </cell>
          <cell r="CH313" t="str">
            <v>I</v>
          </cell>
          <cell r="CI313">
            <v>0</v>
          </cell>
          <cell r="CJ313" t="b">
            <v>0</v>
          </cell>
          <cell r="CK313">
            <v>0</v>
          </cell>
          <cell r="CL313">
            <v>0</v>
          </cell>
          <cell r="CM313">
            <v>0</v>
          </cell>
          <cell r="CN313">
            <v>11</v>
          </cell>
          <cell r="CO313" t="str">
            <v>N</v>
          </cell>
          <cell r="CP313" t="str">
            <v>N</v>
          </cell>
          <cell r="CQ313" t="b">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t="b">
            <v>0</v>
          </cell>
          <cell r="DN313" t="b">
            <v>0</v>
          </cell>
          <cell r="DO313" t="b">
            <v>0</v>
          </cell>
          <cell r="DP313" t="b">
            <v>0</v>
          </cell>
          <cell r="DQ313">
            <v>0</v>
          </cell>
          <cell r="DR313">
            <v>0</v>
          </cell>
          <cell r="DS313">
            <v>0</v>
          </cell>
          <cell r="DT313">
            <v>0</v>
          </cell>
          <cell r="DU313">
            <v>0</v>
          </cell>
          <cell r="DV313">
            <v>0</v>
          </cell>
          <cell r="DW313">
            <v>0</v>
          </cell>
          <cell r="DX313">
            <v>0</v>
          </cell>
          <cell r="DY313">
            <v>0</v>
          </cell>
          <cell r="DZ313">
            <v>0</v>
          </cell>
          <cell r="EA313">
            <v>0</v>
          </cell>
          <cell r="EB313">
            <v>0</v>
          </cell>
          <cell r="EC313">
            <v>0</v>
          </cell>
          <cell r="ED313">
            <v>0</v>
          </cell>
          <cell r="EE313">
            <v>0</v>
          </cell>
          <cell r="EF313">
            <v>0</v>
          </cell>
          <cell r="EG313">
            <v>0</v>
          </cell>
          <cell r="EH313">
            <v>0</v>
          </cell>
          <cell r="EI313">
            <v>0</v>
          </cell>
          <cell r="EJ313">
            <v>0</v>
          </cell>
          <cell r="EK313">
            <v>0</v>
          </cell>
          <cell r="EL313">
            <v>0</v>
          </cell>
          <cell r="EM313">
            <v>0</v>
          </cell>
          <cell r="EN313">
            <v>0</v>
          </cell>
          <cell r="EO313">
            <v>0</v>
          </cell>
          <cell r="EP313">
            <v>0</v>
          </cell>
          <cell r="EQ313">
            <v>0</v>
          </cell>
          <cell r="ER313" t="b">
            <v>0</v>
          </cell>
          <cell r="ES313">
            <v>0</v>
          </cell>
          <cell r="ET313">
            <v>0</v>
          </cell>
          <cell r="EU313">
            <v>0</v>
          </cell>
          <cell r="EV313">
            <v>36258</v>
          </cell>
          <cell r="EW313" t="b">
            <v>0</v>
          </cell>
        </row>
        <row r="314">
          <cell r="A314">
            <v>37</v>
          </cell>
          <cell r="B314" t="str">
            <v>1700613020041</v>
          </cell>
          <cell r="C314" t="str">
            <v>vechi</v>
          </cell>
          <cell r="D314" t="str">
            <v>BODEA MARIUS</v>
          </cell>
          <cell r="E314" t="str">
            <v>BODEA</v>
          </cell>
          <cell r="F314" t="str">
            <v>MARIUS</v>
          </cell>
          <cell r="G314" t="str">
            <v>consilier</v>
          </cell>
          <cell r="H314">
            <v>0</v>
          </cell>
          <cell r="I314">
            <v>3221600</v>
          </cell>
          <cell r="J314">
            <v>3221600</v>
          </cell>
          <cell r="K314">
            <v>3221600</v>
          </cell>
          <cell r="L314">
            <v>0</v>
          </cell>
          <cell r="M314">
            <v>0</v>
          </cell>
          <cell r="N314">
            <v>0</v>
          </cell>
          <cell r="O314">
            <v>0</v>
          </cell>
          <cell r="P314">
            <v>0</v>
          </cell>
          <cell r="Q314">
            <v>168</v>
          </cell>
          <cell r="R314">
            <v>168</v>
          </cell>
          <cell r="S314">
            <v>0</v>
          </cell>
          <cell r="T314">
            <v>0</v>
          </cell>
          <cell r="U314">
            <v>0</v>
          </cell>
          <cell r="V314">
            <v>0</v>
          </cell>
          <cell r="W314">
            <v>0</v>
          </cell>
          <cell r="X314">
            <v>0</v>
          </cell>
          <cell r="Y314">
            <v>0</v>
          </cell>
          <cell r="Z314">
            <v>10</v>
          </cell>
          <cell r="AA314">
            <v>322160</v>
          </cell>
          <cell r="AB314">
            <v>322160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177188</v>
          </cell>
          <cell r="AU314">
            <v>32216</v>
          </cell>
          <cell r="AV314">
            <v>3543760</v>
          </cell>
          <cell r="AW314">
            <v>248063</v>
          </cell>
          <cell r="AX314">
            <v>0</v>
          </cell>
          <cell r="AY314">
            <v>164850</v>
          </cell>
          <cell r="AZ314">
            <v>2921443</v>
          </cell>
          <cell r="BA314">
            <v>1099000</v>
          </cell>
          <cell r="BB314">
            <v>1</v>
          </cell>
          <cell r="BC314">
            <v>0</v>
          </cell>
          <cell r="BD314">
            <v>1099000</v>
          </cell>
          <cell r="BE314">
            <v>1822443</v>
          </cell>
          <cell r="BF314">
            <v>356212</v>
          </cell>
          <cell r="BG314">
            <v>2730081</v>
          </cell>
          <cell r="BH314">
            <v>1200000</v>
          </cell>
          <cell r="BI314">
            <v>0</v>
          </cell>
          <cell r="BJ314">
            <v>0</v>
          </cell>
          <cell r="BK314">
            <v>0</v>
          </cell>
          <cell r="BL314">
            <v>1530081</v>
          </cell>
          <cell r="BM314" t="b">
            <v>0</v>
          </cell>
          <cell r="BN314">
            <v>0</v>
          </cell>
          <cell r="BO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E314">
            <v>0</v>
          </cell>
          <cell r="CF314">
            <v>0</v>
          </cell>
          <cell r="CG314" t="str">
            <v>IANUARIE</v>
          </cell>
          <cell r="CH314" t="str">
            <v>IA</v>
          </cell>
          <cell r="CI314">
            <v>0</v>
          </cell>
          <cell r="CJ314" t="b">
            <v>0</v>
          </cell>
          <cell r="CK314">
            <v>0</v>
          </cell>
          <cell r="CL314">
            <v>0</v>
          </cell>
          <cell r="CM314">
            <v>0</v>
          </cell>
          <cell r="CN314">
            <v>11</v>
          </cell>
          <cell r="CO314" t="str">
            <v>N</v>
          </cell>
          <cell r="CP314" t="str">
            <v>N</v>
          </cell>
          <cell r="CQ314" t="b">
            <v>0</v>
          </cell>
          <cell r="CR314">
            <v>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t="b">
            <v>0</v>
          </cell>
          <cell r="DN314" t="b">
            <v>0</v>
          </cell>
          <cell r="DO314" t="b">
            <v>0</v>
          </cell>
          <cell r="DP314" t="b">
            <v>0</v>
          </cell>
          <cell r="DQ314">
            <v>0</v>
          </cell>
          <cell r="DR314">
            <v>0</v>
          </cell>
          <cell r="DS314">
            <v>0</v>
          </cell>
          <cell r="DT314">
            <v>0</v>
          </cell>
          <cell r="DU314">
            <v>0</v>
          </cell>
          <cell r="DV314">
            <v>0</v>
          </cell>
          <cell r="DW314">
            <v>0</v>
          </cell>
          <cell r="DX314">
            <v>0</v>
          </cell>
          <cell r="DY314">
            <v>0</v>
          </cell>
          <cell r="DZ314">
            <v>0</v>
          </cell>
          <cell r="EA314">
            <v>0</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v>0</v>
          </cell>
          <cell r="EP314">
            <v>0</v>
          </cell>
          <cell r="EQ314">
            <v>0</v>
          </cell>
          <cell r="ER314" t="b">
            <v>0</v>
          </cell>
          <cell r="ES314">
            <v>0</v>
          </cell>
          <cell r="ET314">
            <v>0</v>
          </cell>
          <cell r="EU314">
            <v>0</v>
          </cell>
          <cell r="EW314" t="b">
            <v>0</v>
          </cell>
        </row>
        <row r="315">
          <cell r="A315">
            <v>38</v>
          </cell>
          <cell r="B315" t="str">
            <v>2610515020053</v>
          </cell>
          <cell r="C315" t="str">
            <v>vechi</v>
          </cell>
          <cell r="D315" t="str">
            <v>IGNAT IBOLYA-ERICA</v>
          </cell>
          <cell r="E315" t="str">
            <v>IGNAT</v>
          </cell>
          <cell r="F315" t="str">
            <v>IBOLYA-ERICA</v>
          </cell>
          <cell r="G315" t="str">
            <v>consilier</v>
          </cell>
          <cell r="H315">
            <v>0</v>
          </cell>
          <cell r="I315">
            <v>3373467</v>
          </cell>
          <cell r="J315">
            <v>3373467</v>
          </cell>
          <cell r="K315">
            <v>3373467</v>
          </cell>
          <cell r="L315">
            <v>0</v>
          </cell>
          <cell r="M315">
            <v>0</v>
          </cell>
          <cell r="N315">
            <v>0</v>
          </cell>
          <cell r="O315">
            <v>0</v>
          </cell>
          <cell r="P315">
            <v>0</v>
          </cell>
          <cell r="Q315">
            <v>168</v>
          </cell>
          <cell r="R315">
            <v>168</v>
          </cell>
          <cell r="S315">
            <v>0</v>
          </cell>
          <cell r="T315">
            <v>0</v>
          </cell>
          <cell r="U315">
            <v>0</v>
          </cell>
          <cell r="V315">
            <v>0</v>
          </cell>
          <cell r="W315">
            <v>0</v>
          </cell>
          <cell r="X315">
            <v>0</v>
          </cell>
          <cell r="Y315">
            <v>0</v>
          </cell>
          <cell r="Z315">
            <v>20</v>
          </cell>
          <cell r="AA315">
            <v>674693</v>
          </cell>
          <cell r="AB315">
            <v>674693</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202408</v>
          </cell>
          <cell r="AU315">
            <v>33735</v>
          </cell>
          <cell r="AV315">
            <v>4048160</v>
          </cell>
          <cell r="AW315">
            <v>283371</v>
          </cell>
          <cell r="AX315">
            <v>0</v>
          </cell>
          <cell r="AY315">
            <v>164850</v>
          </cell>
          <cell r="AZ315">
            <v>3363796</v>
          </cell>
          <cell r="BA315">
            <v>1099000</v>
          </cell>
          <cell r="BB315">
            <v>1.35</v>
          </cell>
          <cell r="BC315">
            <v>384650</v>
          </cell>
          <cell r="BD315">
            <v>1483650</v>
          </cell>
          <cell r="BE315">
            <v>1880146</v>
          </cell>
          <cell r="BF315">
            <v>369484</v>
          </cell>
          <cell r="BG315">
            <v>3159162</v>
          </cell>
          <cell r="BH315">
            <v>1500000</v>
          </cell>
          <cell r="BI315">
            <v>0</v>
          </cell>
          <cell r="BJ315">
            <v>300000</v>
          </cell>
          <cell r="BK315">
            <v>0</v>
          </cell>
          <cell r="BL315">
            <v>1325427</v>
          </cell>
          <cell r="BM315" t="b">
            <v>1</v>
          </cell>
          <cell r="BN315">
            <v>33735</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E315">
            <v>0</v>
          </cell>
          <cell r="CF315">
            <v>0</v>
          </cell>
          <cell r="CG315" t="str">
            <v>IANUARIE</v>
          </cell>
          <cell r="CH315" t="str">
            <v>IA</v>
          </cell>
          <cell r="CI315">
            <v>0</v>
          </cell>
          <cell r="CJ315" t="b">
            <v>0</v>
          </cell>
          <cell r="CK315">
            <v>0</v>
          </cell>
          <cell r="CL315">
            <v>0</v>
          </cell>
          <cell r="CM315">
            <v>0</v>
          </cell>
          <cell r="CN315">
            <v>11</v>
          </cell>
          <cell r="CO315" t="str">
            <v>N</v>
          </cell>
          <cell r="CP315" t="str">
            <v>N</v>
          </cell>
          <cell r="CQ315" t="b">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t="b">
            <v>0</v>
          </cell>
          <cell r="DN315" t="b">
            <v>0</v>
          </cell>
          <cell r="DO315" t="b">
            <v>0</v>
          </cell>
          <cell r="DP315" t="b">
            <v>0</v>
          </cell>
          <cell r="DQ315">
            <v>0</v>
          </cell>
          <cell r="DR315">
            <v>0</v>
          </cell>
          <cell r="DS315">
            <v>0</v>
          </cell>
          <cell r="DT315">
            <v>0</v>
          </cell>
          <cell r="DU315">
            <v>0</v>
          </cell>
          <cell r="DV315">
            <v>0</v>
          </cell>
          <cell r="DW315">
            <v>0</v>
          </cell>
          <cell r="DX315">
            <v>0</v>
          </cell>
          <cell r="DY315">
            <v>0</v>
          </cell>
          <cell r="DZ315">
            <v>0</v>
          </cell>
          <cell r="EA315">
            <v>0</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v>0</v>
          </cell>
          <cell r="EP315">
            <v>0</v>
          </cell>
          <cell r="EQ315">
            <v>0</v>
          </cell>
          <cell r="ER315" t="b">
            <v>0</v>
          </cell>
          <cell r="ES315">
            <v>0</v>
          </cell>
          <cell r="ET315">
            <v>0</v>
          </cell>
          <cell r="EU315">
            <v>0</v>
          </cell>
          <cell r="EW315" t="b">
            <v>0</v>
          </cell>
        </row>
        <row r="316">
          <cell r="A316">
            <v>40</v>
          </cell>
          <cell r="B316" t="str">
            <v>1770301020045</v>
          </cell>
          <cell r="C316" t="str">
            <v>vechi</v>
          </cell>
          <cell r="D316" t="str">
            <v>SONTEA VALERII</v>
          </cell>
          <cell r="E316" t="str">
            <v>SONTEA</v>
          </cell>
          <cell r="F316" t="str">
            <v>VALERII</v>
          </cell>
          <cell r="G316" t="str">
            <v>inspector speci</v>
          </cell>
          <cell r="H316">
            <v>0</v>
          </cell>
          <cell r="I316">
            <v>3449400</v>
          </cell>
          <cell r="J316">
            <v>3449400</v>
          </cell>
          <cell r="K316">
            <v>3449400</v>
          </cell>
          <cell r="L316">
            <v>0</v>
          </cell>
          <cell r="M316">
            <v>0</v>
          </cell>
          <cell r="N316">
            <v>0</v>
          </cell>
          <cell r="O316">
            <v>0</v>
          </cell>
          <cell r="P316">
            <v>0</v>
          </cell>
          <cell r="Q316">
            <v>168</v>
          </cell>
          <cell r="R316">
            <v>168</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172470</v>
          </cell>
          <cell r="AU316">
            <v>34494</v>
          </cell>
          <cell r="AV316">
            <v>3449400</v>
          </cell>
          <cell r="AW316">
            <v>241458</v>
          </cell>
          <cell r="AX316">
            <v>0</v>
          </cell>
          <cell r="AY316">
            <v>164850</v>
          </cell>
          <cell r="AZ316">
            <v>2836128</v>
          </cell>
          <cell r="BA316">
            <v>1099000</v>
          </cell>
          <cell r="BB316">
            <v>1</v>
          </cell>
          <cell r="BC316">
            <v>0</v>
          </cell>
          <cell r="BD316">
            <v>1099000</v>
          </cell>
          <cell r="BE316">
            <v>1737128</v>
          </cell>
          <cell r="BF316">
            <v>336589</v>
          </cell>
          <cell r="BG316">
            <v>2664389</v>
          </cell>
          <cell r="BH316">
            <v>1200000</v>
          </cell>
          <cell r="BI316">
            <v>0</v>
          </cell>
          <cell r="BJ316">
            <v>0</v>
          </cell>
          <cell r="BK316">
            <v>0</v>
          </cell>
          <cell r="BL316">
            <v>1464389</v>
          </cell>
          <cell r="BM316" t="b">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E316">
            <v>0</v>
          </cell>
          <cell r="CF316">
            <v>0</v>
          </cell>
          <cell r="CG316" t="str">
            <v>IANUARIE</v>
          </cell>
          <cell r="CH316" t="str">
            <v>IA</v>
          </cell>
          <cell r="CI316">
            <v>0</v>
          </cell>
          <cell r="CJ316" t="b">
            <v>0</v>
          </cell>
          <cell r="CK316">
            <v>0</v>
          </cell>
          <cell r="CL316">
            <v>0</v>
          </cell>
          <cell r="CM316">
            <v>0</v>
          </cell>
          <cell r="CN316">
            <v>11</v>
          </cell>
          <cell r="CO316" t="str">
            <v>N</v>
          </cell>
          <cell r="CP316" t="str">
            <v>N</v>
          </cell>
          <cell r="CQ316" t="b">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t="b">
            <v>0</v>
          </cell>
          <cell r="DN316" t="b">
            <v>0</v>
          </cell>
          <cell r="DO316" t="b">
            <v>0</v>
          </cell>
          <cell r="DP316" t="b">
            <v>0</v>
          </cell>
          <cell r="DQ316">
            <v>0</v>
          </cell>
          <cell r="DR316">
            <v>0</v>
          </cell>
          <cell r="DS316">
            <v>0</v>
          </cell>
          <cell r="DT316">
            <v>0</v>
          </cell>
          <cell r="DU316">
            <v>0</v>
          </cell>
          <cell r="DV316">
            <v>0</v>
          </cell>
          <cell r="DW316">
            <v>0</v>
          </cell>
          <cell r="DX316">
            <v>0</v>
          </cell>
          <cell r="DY316">
            <v>0</v>
          </cell>
          <cell r="DZ316">
            <v>0</v>
          </cell>
          <cell r="EA316">
            <v>0</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v>0</v>
          </cell>
          <cell r="EP316">
            <v>0</v>
          </cell>
          <cell r="EQ316">
            <v>0</v>
          </cell>
          <cell r="ER316" t="b">
            <v>0</v>
          </cell>
          <cell r="ES316">
            <v>0</v>
          </cell>
          <cell r="ET316">
            <v>0</v>
          </cell>
          <cell r="EU316">
            <v>0</v>
          </cell>
          <cell r="EW316" t="b">
            <v>0</v>
          </cell>
        </row>
        <row r="317">
          <cell r="A317">
            <v>341</v>
          </cell>
          <cell r="B317" t="str">
            <v>2620117020028</v>
          </cell>
          <cell r="C317" t="str">
            <v>vechi</v>
          </cell>
          <cell r="D317" t="str">
            <v>GIURGIU LUCIA-SMARANDA</v>
          </cell>
          <cell r="E317" t="str">
            <v>GIURGIU</v>
          </cell>
          <cell r="F317" t="str">
            <v>LUCIA-SMARANDA</v>
          </cell>
          <cell r="G317" t="str">
            <v>sef birou</v>
          </cell>
          <cell r="H317">
            <v>0</v>
          </cell>
          <cell r="I317">
            <v>3905000</v>
          </cell>
          <cell r="J317">
            <v>4864979</v>
          </cell>
          <cell r="K317">
            <v>4864979</v>
          </cell>
          <cell r="L317">
            <v>959979</v>
          </cell>
          <cell r="M317">
            <v>959979</v>
          </cell>
          <cell r="N317">
            <v>0</v>
          </cell>
          <cell r="O317">
            <v>0</v>
          </cell>
          <cell r="P317">
            <v>0</v>
          </cell>
          <cell r="Q317">
            <v>168</v>
          </cell>
          <cell r="R317">
            <v>168</v>
          </cell>
          <cell r="S317">
            <v>0</v>
          </cell>
          <cell r="T317">
            <v>0</v>
          </cell>
          <cell r="U317">
            <v>0</v>
          </cell>
          <cell r="V317">
            <v>0</v>
          </cell>
          <cell r="W317">
            <v>0</v>
          </cell>
          <cell r="X317">
            <v>0</v>
          </cell>
          <cell r="Y317">
            <v>0</v>
          </cell>
          <cell r="Z317">
            <v>25</v>
          </cell>
          <cell r="AA317">
            <v>1216245</v>
          </cell>
          <cell r="AB317">
            <v>1216245</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304061</v>
          </cell>
          <cell r="AU317">
            <v>48650</v>
          </cell>
          <cell r="AV317">
            <v>6081224</v>
          </cell>
          <cell r="AW317">
            <v>425686</v>
          </cell>
          <cell r="AX317">
            <v>0</v>
          </cell>
          <cell r="AY317">
            <v>164850</v>
          </cell>
          <cell r="AZ317">
            <v>5137977</v>
          </cell>
          <cell r="BA317">
            <v>1099000</v>
          </cell>
          <cell r="BB317">
            <v>1.35</v>
          </cell>
          <cell r="BC317">
            <v>384650</v>
          </cell>
          <cell r="BD317">
            <v>1483650</v>
          </cell>
          <cell r="BE317">
            <v>3654327</v>
          </cell>
          <cell r="BF317">
            <v>805762</v>
          </cell>
          <cell r="BG317">
            <v>4497065</v>
          </cell>
          <cell r="BH317">
            <v>2000000</v>
          </cell>
          <cell r="BI317">
            <v>0</v>
          </cell>
          <cell r="BJ317">
            <v>0</v>
          </cell>
          <cell r="BK317">
            <v>0</v>
          </cell>
          <cell r="BL317">
            <v>2458015</v>
          </cell>
          <cell r="BM317" t="b">
            <v>1</v>
          </cell>
          <cell r="BN317">
            <v>39050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E317">
            <v>0</v>
          </cell>
          <cell r="CF317">
            <v>0</v>
          </cell>
          <cell r="CG317" t="str">
            <v>IANUARIE</v>
          </cell>
          <cell r="CH317" t="str">
            <v>IA</v>
          </cell>
          <cell r="CI317">
            <v>0</v>
          </cell>
          <cell r="CJ317" t="b">
            <v>0</v>
          </cell>
          <cell r="CK317">
            <v>0</v>
          </cell>
          <cell r="CL317">
            <v>0</v>
          </cell>
          <cell r="CM317">
            <v>0</v>
          </cell>
          <cell r="CN317">
            <v>11</v>
          </cell>
          <cell r="CO317" t="str">
            <v>N</v>
          </cell>
          <cell r="CP317" t="str">
            <v>N</v>
          </cell>
          <cell r="CQ317" t="b">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t="b">
            <v>0</v>
          </cell>
          <cell r="DN317" t="b">
            <v>0</v>
          </cell>
          <cell r="DO317" t="b">
            <v>0</v>
          </cell>
          <cell r="DP317" t="b">
            <v>0</v>
          </cell>
          <cell r="DQ317">
            <v>0</v>
          </cell>
          <cell r="DR317">
            <v>0</v>
          </cell>
          <cell r="DS317">
            <v>0</v>
          </cell>
          <cell r="DT317">
            <v>0</v>
          </cell>
          <cell r="DU317">
            <v>0</v>
          </cell>
          <cell r="DV317">
            <v>0</v>
          </cell>
          <cell r="DW317">
            <v>0</v>
          </cell>
          <cell r="DX317">
            <v>0</v>
          </cell>
          <cell r="DY317">
            <v>0</v>
          </cell>
          <cell r="DZ317">
            <v>0</v>
          </cell>
          <cell r="EA317">
            <v>0</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v>0</v>
          </cell>
          <cell r="EP317">
            <v>0</v>
          </cell>
          <cell r="EQ317">
            <v>0</v>
          </cell>
          <cell r="ER317" t="b">
            <v>0</v>
          </cell>
          <cell r="ES317">
            <v>0</v>
          </cell>
          <cell r="ET317">
            <v>0</v>
          </cell>
          <cell r="EU317">
            <v>0</v>
          </cell>
          <cell r="EV317">
            <v>35359</v>
          </cell>
          <cell r="EW317" t="b">
            <v>0</v>
          </cell>
        </row>
        <row r="318">
          <cell r="A318">
            <v>110</v>
          </cell>
          <cell r="B318" t="str">
            <v>1690118120661</v>
          </cell>
          <cell r="C318" t="str">
            <v>vechi</v>
          </cell>
          <cell r="D318" t="str">
            <v>CRISTEA CATALIN-STEFAN</v>
          </cell>
          <cell r="E318" t="str">
            <v>CRISTEA</v>
          </cell>
          <cell r="F318" t="str">
            <v>CATALIN-STEFAN</v>
          </cell>
          <cell r="G318" t="str">
            <v>consilier jurid</v>
          </cell>
          <cell r="H318">
            <v>0</v>
          </cell>
          <cell r="I318">
            <v>3905000</v>
          </cell>
          <cell r="J318">
            <v>3905000</v>
          </cell>
          <cell r="K318">
            <v>3905000</v>
          </cell>
          <cell r="L318">
            <v>0</v>
          </cell>
          <cell r="M318">
            <v>0</v>
          </cell>
          <cell r="N318">
            <v>0</v>
          </cell>
          <cell r="O318">
            <v>0</v>
          </cell>
          <cell r="P318">
            <v>0</v>
          </cell>
          <cell r="Q318">
            <v>168</v>
          </cell>
          <cell r="R318">
            <v>168</v>
          </cell>
          <cell r="S318">
            <v>0</v>
          </cell>
          <cell r="T318">
            <v>0</v>
          </cell>
          <cell r="U318">
            <v>0</v>
          </cell>
          <cell r="V318">
            <v>0</v>
          </cell>
          <cell r="W318">
            <v>0</v>
          </cell>
          <cell r="X318">
            <v>0</v>
          </cell>
          <cell r="Y318">
            <v>0</v>
          </cell>
          <cell r="Z318">
            <v>15</v>
          </cell>
          <cell r="AA318">
            <v>585750</v>
          </cell>
          <cell r="AB318">
            <v>585750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224538</v>
          </cell>
          <cell r="AU318">
            <v>39050</v>
          </cell>
          <cell r="AV318">
            <v>4490750</v>
          </cell>
          <cell r="AW318">
            <v>314352</v>
          </cell>
          <cell r="AX318">
            <v>0</v>
          </cell>
          <cell r="AY318">
            <v>164850</v>
          </cell>
          <cell r="AZ318">
            <v>3747960</v>
          </cell>
          <cell r="BA318">
            <v>1099000</v>
          </cell>
          <cell r="BB318">
            <v>1</v>
          </cell>
          <cell r="BC318">
            <v>0</v>
          </cell>
          <cell r="BD318">
            <v>1099000</v>
          </cell>
          <cell r="BE318">
            <v>2648960</v>
          </cell>
          <cell r="BF318">
            <v>546311</v>
          </cell>
          <cell r="BG318">
            <v>3366499</v>
          </cell>
          <cell r="BH318">
            <v>1300000</v>
          </cell>
          <cell r="BI318">
            <v>0</v>
          </cell>
          <cell r="BJ318">
            <v>538238</v>
          </cell>
          <cell r="BK318">
            <v>0</v>
          </cell>
          <cell r="BL318">
            <v>1489211</v>
          </cell>
          <cell r="BM318" t="b">
            <v>1</v>
          </cell>
          <cell r="BN318">
            <v>39050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E318">
            <v>0</v>
          </cell>
          <cell r="CF318">
            <v>0</v>
          </cell>
          <cell r="CG318" t="str">
            <v>IANUARIE</v>
          </cell>
          <cell r="CH318" t="str">
            <v>I</v>
          </cell>
          <cell r="CI318">
            <v>0</v>
          </cell>
          <cell r="CJ318" t="b">
            <v>0</v>
          </cell>
          <cell r="CK318">
            <v>0</v>
          </cell>
          <cell r="CL318">
            <v>0</v>
          </cell>
          <cell r="CM318">
            <v>0</v>
          </cell>
          <cell r="CN318">
            <v>11</v>
          </cell>
          <cell r="CO318" t="str">
            <v>N</v>
          </cell>
          <cell r="CP318" t="str">
            <v>N</v>
          </cell>
          <cell r="CQ318" t="b">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t="b">
            <v>0</v>
          </cell>
          <cell r="DN318" t="b">
            <v>0</v>
          </cell>
          <cell r="DO318" t="b">
            <v>0</v>
          </cell>
          <cell r="DP318" t="b">
            <v>0</v>
          </cell>
          <cell r="DQ318">
            <v>0</v>
          </cell>
          <cell r="DR318">
            <v>0</v>
          </cell>
          <cell r="DS318">
            <v>0</v>
          </cell>
          <cell r="DT318">
            <v>0</v>
          </cell>
          <cell r="DU318">
            <v>0</v>
          </cell>
          <cell r="DV318">
            <v>0</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EJ318">
            <v>0</v>
          </cell>
          <cell r="EK318">
            <v>0</v>
          </cell>
          <cell r="EL318">
            <v>0</v>
          </cell>
          <cell r="EM318">
            <v>0</v>
          </cell>
          <cell r="EN318">
            <v>0</v>
          </cell>
          <cell r="EO318">
            <v>0</v>
          </cell>
          <cell r="EP318">
            <v>0</v>
          </cell>
          <cell r="EQ318">
            <v>0</v>
          </cell>
          <cell r="ER318" t="b">
            <v>0</v>
          </cell>
          <cell r="ES318">
            <v>0</v>
          </cell>
          <cell r="ET318">
            <v>0</v>
          </cell>
          <cell r="EU318">
            <v>0</v>
          </cell>
          <cell r="EW318" t="b">
            <v>0</v>
          </cell>
        </row>
        <row r="319">
          <cell r="A319">
            <v>347</v>
          </cell>
          <cell r="B319" t="str">
            <v>1700622020018</v>
          </cell>
          <cell r="C319" t="str">
            <v>vechi</v>
          </cell>
          <cell r="D319" t="str">
            <v>IACOB CLAUDIU</v>
          </cell>
          <cell r="E319" t="str">
            <v>IACOB</v>
          </cell>
          <cell r="F319" t="str">
            <v>CLAUDIU</v>
          </cell>
          <cell r="G319" t="str">
            <v>consilier</v>
          </cell>
          <cell r="H319">
            <v>0</v>
          </cell>
          <cell r="I319">
            <v>3384900</v>
          </cell>
          <cell r="J319">
            <v>3384900</v>
          </cell>
          <cell r="K319">
            <v>3384900</v>
          </cell>
          <cell r="L319">
            <v>0</v>
          </cell>
          <cell r="M319">
            <v>0</v>
          </cell>
          <cell r="N319">
            <v>0</v>
          </cell>
          <cell r="O319">
            <v>0</v>
          </cell>
          <cell r="P319">
            <v>0</v>
          </cell>
          <cell r="Q319">
            <v>168</v>
          </cell>
          <cell r="R319">
            <v>168</v>
          </cell>
          <cell r="S319">
            <v>0</v>
          </cell>
          <cell r="T319">
            <v>0</v>
          </cell>
          <cell r="U319">
            <v>0</v>
          </cell>
          <cell r="V319">
            <v>0</v>
          </cell>
          <cell r="W319">
            <v>0</v>
          </cell>
          <cell r="X319">
            <v>0</v>
          </cell>
          <cell r="Y319">
            <v>0</v>
          </cell>
          <cell r="Z319">
            <v>10</v>
          </cell>
          <cell r="AA319">
            <v>338490</v>
          </cell>
          <cell r="AB319">
            <v>338490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186170</v>
          </cell>
          <cell r="AU319">
            <v>33849</v>
          </cell>
          <cell r="AV319">
            <v>3723390</v>
          </cell>
          <cell r="AW319">
            <v>260637</v>
          </cell>
          <cell r="AX319">
            <v>0</v>
          </cell>
          <cell r="AY319">
            <v>164850</v>
          </cell>
          <cell r="AZ319">
            <v>3077884</v>
          </cell>
          <cell r="BA319">
            <v>1099000</v>
          </cell>
          <cell r="BB319">
            <v>1</v>
          </cell>
          <cell r="BC319">
            <v>0</v>
          </cell>
          <cell r="BD319">
            <v>1099000</v>
          </cell>
          <cell r="BE319">
            <v>1978884</v>
          </cell>
          <cell r="BF319">
            <v>392193</v>
          </cell>
          <cell r="BG319">
            <v>2850541</v>
          </cell>
          <cell r="BH319">
            <v>1300000</v>
          </cell>
          <cell r="BI319">
            <v>0</v>
          </cell>
          <cell r="BJ319">
            <v>0</v>
          </cell>
          <cell r="BK319">
            <v>0</v>
          </cell>
          <cell r="BL319">
            <v>1516692</v>
          </cell>
          <cell r="BM319" t="b">
            <v>1</v>
          </cell>
          <cell r="BN319">
            <v>33849</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E319">
            <v>0</v>
          </cell>
          <cell r="CF319">
            <v>0</v>
          </cell>
          <cell r="CG319" t="str">
            <v>IANUARIE</v>
          </cell>
          <cell r="CH319" t="str">
            <v>I</v>
          </cell>
          <cell r="CI319">
            <v>0</v>
          </cell>
          <cell r="CJ319" t="b">
            <v>0</v>
          </cell>
          <cell r="CK319">
            <v>0</v>
          </cell>
          <cell r="CL319">
            <v>0</v>
          </cell>
          <cell r="CM319">
            <v>0</v>
          </cell>
          <cell r="CN319">
            <v>11</v>
          </cell>
          <cell r="CO319" t="str">
            <v>N</v>
          </cell>
          <cell r="CP319" t="str">
            <v>N</v>
          </cell>
          <cell r="CQ319" t="b">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t="b">
            <v>0</v>
          </cell>
          <cell r="DN319" t="b">
            <v>0</v>
          </cell>
          <cell r="DO319" t="b">
            <v>0</v>
          </cell>
          <cell r="DP319" t="b">
            <v>0</v>
          </cell>
          <cell r="DQ319">
            <v>0</v>
          </cell>
          <cell r="DR319">
            <v>0</v>
          </cell>
          <cell r="DS319">
            <v>0</v>
          </cell>
          <cell r="DT319">
            <v>0</v>
          </cell>
          <cell r="DU319">
            <v>0</v>
          </cell>
          <cell r="DV319">
            <v>0</v>
          </cell>
          <cell r="DW319">
            <v>0</v>
          </cell>
          <cell r="DX319">
            <v>0</v>
          </cell>
          <cell r="DY319">
            <v>0</v>
          </cell>
          <cell r="DZ319">
            <v>0</v>
          </cell>
          <cell r="EA319">
            <v>0</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t="b">
            <v>0</v>
          </cell>
          <cell r="ES319">
            <v>0</v>
          </cell>
          <cell r="ET319">
            <v>0</v>
          </cell>
          <cell r="EU319">
            <v>0</v>
          </cell>
          <cell r="EV319">
            <v>35353</v>
          </cell>
          <cell r="EW319" t="b">
            <v>0</v>
          </cell>
        </row>
        <row r="320">
          <cell r="A320">
            <v>24</v>
          </cell>
          <cell r="B320" t="str">
            <v>2541126020072</v>
          </cell>
          <cell r="C320" t="str">
            <v>vechi</v>
          </cell>
          <cell r="D320" t="str">
            <v>OARSA CORINA-AFRODITA</v>
          </cell>
          <cell r="E320" t="str">
            <v>OARSA</v>
          </cell>
          <cell r="F320" t="str">
            <v>CORINA-AFRODITA</v>
          </cell>
          <cell r="G320" t="str">
            <v>sef serviciu</v>
          </cell>
          <cell r="H320">
            <v>0</v>
          </cell>
          <cell r="I320">
            <v>4358000</v>
          </cell>
          <cell r="J320">
            <v>6515210</v>
          </cell>
          <cell r="K320">
            <v>6515210</v>
          </cell>
          <cell r="L320">
            <v>1307400</v>
          </cell>
          <cell r="M320">
            <v>1307400</v>
          </cell>
          <cell r="N320">
            <v>849810</v>
          </cell>
          <cell r="O320">
            <v>15</v>
          </cell>
          <cell r="P320">
            <v>849810</v>
          </cell>
          <cell r="Q320">
            <v>168</v>
          </cell>
          <cell r="R320">
            <v>168</v>
          </cell>
          <cell r="S320">
            <v>0</v>
          </cell>
          <cell r="T320">
            <v>0</v>
          </cell>
          <cell r="U320">
            <v>0</v>
          </cell>
          <cell r="V320">
            <v>0</v>
          </cell>
          <cell r="W320">
            <v>0</v>
          </cell>
          <cell r="X320">
            <v>0</v>
          </cell>
          <cell r="Y320">
            <v>0</v>
          </cell>
          <cell r="Z320">
            <v>25</v>
          </cell>
          <cell r="AA320">
            <v>1628802</v>
          </cell>
          <cell r="AB320">
            <v>1628802</v>
          </cell>
          <cell r="AC320">
            <v>10</v>
          </cell>
          <cell r="AD320">
            <v>651521</v>
          </cell>
          <cell r="AE320">
            <v>651521</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439777</v>
          </cell>
          <cell r="AU320">
            <v>65152</v>
          </cell>
          <cell r="AV320">
            <v>8795533</v>
          </cell>
          <cell r="AW320">
            <v>615687</v>
          </cell>
          <cell r="AX320">
            <v>0</v>
          </cell>
          <cell r="AY320">
            <v>164850</v>
          </cell>
          <cell r="AZ320">
            <v>7510067</v>
          </cell>
          <cell r="BA320">
            <v>1099000</v>
          </cell>
          <cell r="BB320">
            <v>1</v>
          </cell>
          <cell r="BC320">
            <v>0</v>
          </cell>
          <cell r="BD320">
            <v>1099000</v>
          </cell>
          <cell r="BE320">
            <v>6411067</v>
          </cell>
          <cell r="BF320">
            <v>1667053</v>
          </cell>
          <cell r="BG320">
            <v>6007864</v>
          </cell>
          <cell r="BH320">
            <v>2700000</v>
          </cell>
          <cell r="BI320">
            <v>0</v>
          </cell>
          <cell r="BJ320">
            <v>0</v>
          </cell>
          <cell r="BK320">
            <v>0</v>
          </cell>
          <cell r="BL320">
            <v>3264284</v>
          </cell>
          <cell r="BM320" t="b">
            <v>1</v>
          </cell>
          <cell r="BN320">
            <v>43580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E320">
            <v>0</v>
          </cell>
          <cell r="CF320">
            <v>0</v>
          </cell>
          <cell r="CG320" t="str">
            <v>IANUARIE</v>
          </cell>
          <cell r="CH320" t="str">
            <v>IA</v>
          </cell>
          <cell r="CI320">
            <v>0</v>
          </cell>
          <cell r="CJ320" t="b">
            <v>0</v>
          </cell>
          <cell r="CK320">
            <v>0</v>
          </cell>
          <cell r="CL320">
            <v>0</v>
          </cell>
          <cell r="CM320">
            <v>0</v>
          </cell>
          <cell r="CN320">
            <v>11</v>
          </cell>
          <cell r="CO320" t="str">
            <v>N</v>
          </cell>
          <cell r="CP320" t="str">
            <v>N</v>
          </cell>
          <cell r="CQ320" t="b">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t="b">
            <v>0</v>
          </cell>
          <cell r="DN320" t="b">
            <v>0</v>
          </cell>
          <cell r="DO320" t="b">
            <v>0</v>
          </cell>
          <cell r="DP320" t="b">
            <v>0</v>
          </cell>
          <cell r="DQ320">
            <v>0</v>
          </cell>
          <cell r="DR320">
            <v>0</v>
          </cell>
          <cell r="DS320">
            <v>0</v>
          </cell>
          <cell r="DT320">
            <v>0</v>
          </cell>
          <cell r="DU320">
            <v>0</v>
          </cell>
          <cell r="DV320">
            <v>0</v>
          </cell>
          <cell r="DW320">
            <v>0</v>
          </cell>
          <cell r="DX320">
            <v>0</v>
          </cell>
          <cell r="DY320">
            <v>0</v>
          </cell>
          <cell r="DZ320">
            <v>0</v>
          </cell>
          <cell r="EA320">
            <v>0</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0</v>
          </cell>
          <cell r="ER320" t="b">
            <v>0</v>
          </cell>
          <cell r="ES320">
            <v>0</v>
          </cell>
          <cell r="ET320">
            <v>0</v>
          </cell>
          <cell r="EU320">
            <v>0</v>
          </cell>
          <cell r="EV320">
            <v>30651</v>
          </cell>
          <cell r="EW320" t="b">
            <v>0</v>
          </cell>
        </row>
        <row r="321">
          <cell r="A321">
            <v>344</v>
          </cell>
          <cell r="B321" t="str">
            <v>1660127040045</v>
          </cell>
          <cell r="C321" t="str">
            <v>vechi</v>
          </cell>
          <cell r="D321" t="str">
            <v>PRUTEANU DANIEL</v>
          </cell>
          <cell r="E321" t="str">
            <v>PRUTEANU</v>
          </cell>
          <cell r="F321" t="str">
            <v>DANIEL</v>
          </cell>
          <cell r="G321" t="str">
            <v>consilier</v>
          </cell>
          <cell r="H321">
            <v>0</v>
          </cell>
          <cell r="I321">
            <v>3145667</v>
          </cell>
          <cell r="J321">
            <v>3145667</v>
          </cell>
          <cell r="K321">
            <v>3145667</v>
          </cell>
          <cell r="L321">
            <v>0</v>
          </cell>
          <cell r="M321">
            <v>0</v>
          </cell>
          <cell r="N321">
            <v>0</v>
          </cell>
          <cell r="O321">
            <v>0</v>
          </cell>
          <cell r="P321">
            <v>0</v>
          </cell>
          <cell r="Q321">
            <v>168</v>
          </cell>
          <cell r="R321">
            <v>168</v>
          </cell>
          <cell r="S321">
            <v>0</v>
          </cell>
          <cell r="T321">
            <v>0</v>
          </cell>
          <cell r="U321">
            <v>0</v>
          </cell>
          <cell r="V321">
            <v>0</v>
          </cell>
          <cell r="W321">
            <v>0</v>
          </cell>
          <cell r="X321">
            <v>0</v>
          </cell>
          <cell r="Y321">
            <v>0</v>
          </cell>
          <cell r="Z321">
            <v>10</v>
          </cell>
          <cell r="AA321">
            <v>314567</v>
          </cell>
          <cell r="AB321">
            <v>314567</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810992</v>
          </cell>
          <cell r="AQ321">
            <v>0</v>
          </cell>
          <cell r="AR321">
            <v>0</v>
          </cell>
          <cell r="AS321">
            <v>0</v>
          </cell>
          <cell r="AT321">
            <v>173012</v>
          </cell>
          <cell r="AU321">
            <v>31457</v>
          </cell>
          <cell r="AV321">
            <v>4271226</v>
          </cell>
          <cell r="AW321">
            <v>298986</v>
          </cell>
          <cell r="AX321">
            <v>0</v>
          </cell>
          <cell r="AY321">
            <v>164850</v>
          </cell>
          <cell r="AZ321">
            <v>3602921</v>
          </cell>
          <cell r="BA321">
            <v>1099000</v>
          </cell>
          <cell r="BB321">
            <v>1</v>
          </cell>
          <cell r="BC321">
            <v>0</v>
          </cell>
          <cell r="BD321">
            <v>1099000</v>
          </cell>
          <cell r="BE321">
            <v>2503921</v>
          </cell>
          <cell r="BF321">
            <v>512952</v>
          </cell>
          <cell r="BG321">
            <v>3254819</v>
          </cell>
          <cell r="BH321">
            <v>1200000</v>
          </cell>
          <cell r="BI321">
            <v>0</v>
          </cell>
          <cell r="BJ321">
            <v>0</v>
          </cell>
          <cell r="BK321">
            <v>0</v>
          </cell>
          <cell r="BL321">
            <v>2023362</v>
          </cell>
          <cell r="BM321" t="b">
            <v>1</v>
          </cell>
          <cell r="BN321">
            <v>31457</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E321">
            <v>0</v>
          </cell>
          <cell r="CF321">
            <v>0</v>
          </cell>
          <cell r="CG321" t="str">
            <v>IANUARIE</v>
          </cell>
          <cell r="CI321">
            <v>0</v>
          </cell>
          <cell r="CJ321" t="b">
            <v>0</v>
          </cell>
          <cell r="CK321">
            <v>0</v>
          </cell>
          <cell r="CL321">
            <v>0</v>
          </cell>
          <cell r="CM321">
            <v>0</v>
          </cell>
          <cell r="CN321">
            <v>11</v>
          </cell>
          <cell r="CO321" t="str">
            <v>N</v>
          </cell>
          <cell r="CP321" t="str">
            <v>N</v>
          </cell>
          <cell r="CQ321" t="b">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t="b">
            <v>0</v>
          </cell>
          <cell r="DN321" t="b">
            <v>0</v>
          </cell>
          <cell r="DO321" t="b">
            <v>0</v>
          </cell>
          <cell r="DP321" t="b">
            <v>0</v>
          </cell>
          <cell r="DQ321">
            <v>0</v>
          </cell>
          <cell r="DR321">
            <v>0</v>
          </cell>
          <cell r="DS321">
            <v>0</v>
          </cell>
          <cell r="DT321">
            <v>0</v>
          </cell>
          <cell r="DU321">
            <v>0</v>
          </cell>
          <cell r="DV321">
            <v>0</v>
          </cell>
          <cell r="DW321">
            <v>0</v>
          </cell>
          <cell r="DX321">
            <v>0</v>
          </cell>
          <cell r="DY321">
            <v>0</v>
          </cell>
          <cell r="DZ321">
            <v>0</v>
          </cell>
          <cell r="EA321">
            <v>0</v>
          </cell>
          <cell r="EB321">
            <v>0</v>
          </cell>
          <cell r="EC321">
            <v>0</v>
          </cell>
          <cell r="ED321">
            <v>0</v>
          </cell>
          <cell r="EE321">
            <v>0</v>
          </cell>
          <cell r="EF321">
            <v>0</v>
          </cell>
          <cell r="EG321">
            <v>0</v>
          </cell>
          <cell r="EH321">
            <v>0</v>
          </cell>
          <cell r="EI321">
            <v>0</v>
          </cell>
          <cell r="EJ321">
            <v>0</v>
          </cell>
          <cell r="EK321">
            <v>0</v>
          </cell>
          <cell r="EL321">
            <v>0</v>
          </cell>
          <cell r="EM321">
            <v>0</v>
          </cell>
          <cell r="EN321">
            <v>0</v>
          </cell>
          <cell r="EO321">
            <v>0</v>
          </cell>
          <cell r="EP321">
            <v>0</v>
          </cell>
          <cell r="EQ321">
            <v>0</v>
          </cell>
          <cell r="ER321" t="b">
            <v>0</v>
          </cell>
          <cell r="ES321">
            <v>0</v>
          </cell>
          <cell r="ET321">
            <v>0</v>
          </cell>
          <cell r="EU321">
            <v>0</v>
          </cell>
          <cell r="EW321" t="b">
            <v>0</v>
          </cell>
        </row>
        <row r="322">
          <cell r="A322">
            <v>28</v>
          </cell>
          <cell r="B322" t="str">
            <v>2760723113288</v>
          </cell>
          <cell r="C322" t="str">
            <v>vechi</v>
          </cell>
          <cell r="D322" t="str">
            <v>FLOAREA VIORICA-LUMINITA</v>
          </cell>
          <cell r="E322" t="str">
            <v>FLOAREA</v>
          </cell>
          <cell r="F322" t="str">
            <v>VIORICA-LUMINITA</v>
          </cell>
          <cell r="G322" t="str">
            <v>referent</v>
          </cell>
          <cell r="H322">
            <v>0</v>
          </cell>
          <cell r="I322">
            <v>2547000</v>
          </cell>
          <cell r="J322">
            <v>2547000</v>
          </cell>
          <cell r="K322">
            <v>2547000</v>
          </cell>
          <cell r="L322">
            <v>0</v>
          </cell>
          <cell r="M322">
            <v>0</v>
          </cell>
          <cell r="N322">
            <v>0</v>
          </cell>
          <cell r="O322">
            <v>0</v>
          </cell>
          <cell r="P322">
            <v>0</v>
          </cell>
          <cell r="Q322">
            <v>168</v>
          </cell>
          <cell r="R322">
            <v>168</v>
          </cell>
          <cell r="S322">
            <v>0</v>
          </cell>
          <cell r="T322">
            <v>0</v>
          </cell>
          <cell r="U322">
            <v>4</v>
          </cell>
          <cell r="V322">
            <v>121286</v>
          </cell>
          <cell r="W322">
            <v>121286</v>
          </cell>
          <cell r="X322">
            <v>0</v>
          </cell>
          <cell r="Y322">
            <v>0</v>
          </cell>
          <cell r="Z322">
            <v>0</v>
          </cell>
          <cell r="AA322">
            <v>0</v>
          </cell>
          <cell r="AB322">
            <v>0</v>
          </cell>
          <cell r="AC322">
            <v>0</v>
          </cell>
          <cell r="AD322">
            <v>0</v>
          </cell>
          <cell r="AE322">
            <v>0</v>
          </cell>
          <cell r="AF322">
            <v>15</v>
          </cell>
          <cell r="AG322">
            <v>382050</v>
          </cell>
          <cell r="AH322">
            <v>382050</v>
          </cell>
          <cell r="AI322">
            <v>0</v>
          </cell>
          <cell r="AJ322">
            <v>0</v>
          </cell>
          <cell r="AK322">
            <v>0</v>
          </cell>
          <cell r="AL322">
            <v>0</v>
          </cell>
          <cell r="AM322">
            <v>0</v>
          </cell>
          <cell r="AN322">
            <v>0</v>
          </cell>
          <cell r="AO322">
            <v>0</v>
          </cell>
          <cell r="AP322">
            <v>0</v>
          </cell>
          <cell r="AQ322">
            <v>0</v>
          </cell>
          <cell r="AR322">
            <v>0</v>
          </cell>
          <cell r="AS322">
            <v>0</v>
          </cell>
          <cell r="AT322">
            <v>146452</v>
          </cell>
          <cell r="AU322">
            <v>25470</v>
          </cell>
          <cell r="AV322">
            <v>3050336</v>
          </cell>
          <cell r="AW322">
            <v>213524</v>
          </cell>
          <cell r="AX322">
            <v>0</v>
          </cell>
          <cell r="AY322">
            <v>164850</v>
          </cell>
          <cell r="AZ322">
            <v>2500040</v>
          </cell>
          <cell r="BA322">
            <v>1099000</v>
          </cell>
          <cell r="BB322">
            <v>1</v>
          </cell>
          <cell r="BC322">
            <v>0</v>
          </cell>
          <cell r="BD322">
            <v>1099000</v>
          </cell>
          <cell r="BE322">
            <v>1401040</v>
          </cell>
          <cell r="BF322">
            <v>259289</v>
          </cell>
          <cell r="BG322">
            <v>2405601</v>
          </cell>
          <cell r="BH322">
            <v>1000000</v>
          </cell>
          <cell r="BI322">
            <v>0</v>
          </cell>
          <cell r="BJ322">
            <v>170194</v>
          </cell>
          <cell r="BK322">
            <v>0</v>
          </cell>
          <cell r="BL322">
            <v>1209937</v>
          </cell>
          <cell r="BM322" t="b">
            <v>1</v>
          </cell>
          <cell r="BN322">
            <v>25470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E322">
            <v>0</v>
          </cell>
          <cell r="CF322">
            <v>0</v>
          </cell>
          <cell r="CG322" t="str">
            <v>IANUARIE</v>
          </cell>
          <cell r="CH322" t="str">
            <v>IA</v>
          </cell>
          <cell r="CI322">
            <v>0</v>
          </cell>
          <cell r="CJ322" t="b">
            <v>0</v>
          </cell>
          <cell r="CK322">
            <v>0</v>
          </cell>
          <cell r="CL322">
            <v>0</v>
          </cell>
          <cell r="CM322">
            <v>0</v>
          </cell>
          <cell r="CN322">
            <v>11</v>
          </cell>
          <cell r="CO322" t="str">
            <v>N</v>
          </cell>
          <cell r="CP322" t="str">
            <v>N</v>
          </cell>
          <cell r="CQ322" t="b">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t="b">
            <v>0</v>
          </cell>
          <cell r="DN322" t="b">
            <v>0</v>
          </cell>
          <cell r="DO322" t="b">
            <v>0</v>
          </cell>
          <cell r="DP322" t="b">
            <v>0</v>
          </cell>
          <cell r="DQ322">
            <v>0</v>
          </cell>
          <cell r="DR322">
            <v>0</v>
          </cell>
          <cell r="DS322">
            <v>0</v>
          </cell>
          <cell r="DT322">
            <v>0</v>
          </cell>
          <cell r="DU322">
            <v>0</v>
          </cell>
          <cell r="DV322">
            <v>0</v>
          </cell>
          <cell r="DW322">
            <v>0</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0</v>
          </cell>
          <cell r="EM322">
            <v>0</v>
          </cell>
          <cell r="EN322">
            <v>0</v>
          </cell>
          <cell r="EO322">
            <v>0</v>
          </cell>
          <cell r="EP322">
            <v>0</v>
          </cell>
          <cell r="EQ322">
            <v>0</v>
          </cell>
          <cell r="ER322" t="b">
            <v>0</v>
          </cell>
          <cell r="ES322">
            <v>0</v>
          </cell>
          <cell r="ET322">
            <v>0</v>
          </cell>
          <cell r="EU322">
            <v>0</v>
          </cell>
          <cell r="EW322" t="b">
            <v>0</v>
          </cell>
        </row>
        <row r="323">
          <cell r="A323">
            <v>30</v>
          </cell>
          <cell r="B323" t="str">
            <v>2461123020023</v>
          </cell>
          <cell r="C323" t="str">
            <v>vechi</v>
          </cell>
          <cell r="D323" t="str">
            <v>LUPUTIU AURELIA</v>
          </cell>
          <cell r="E323" t="str">
            <v>LUPUTIU</v>
          </cell>
          <cell r="F323" t="str">
            <v>AURELIA</v>
          </cell>
          <cell r="G323" t="str">
            <v>referent</v>
          </cell>
          <cell r="H323">
            <v>0</v>
          </cell>
          <cell r="I323">
            <v>2547000</v>
          </cell>
          <cell r="J323">
            <v>2547000</v>
          </cell>
          <cell r="K323">
            <v>727714</v>
          </cell>
          <cell r="L323">
            <v>0</v>
          </cell>
          <cell r="M323">
            <v>0</v>
          </cell>
          <cell r="N323">
            <v>0</v>
          </cell>
          <cell r="O323">
            <v>0</v>
          </cell>
          <cell r="P323">
            <v>0</v>
          </cell>
          <cell r="Q323">
            <v>168</v>
          </cell>
          <cell r="R323">
            <v>48</v>
          </cell>
          <cell r="S323">
            <v>0</v>
          </cell>
          <cell r="T323">
            <v>0</v>
          </cell>
          <cell r="U323">
            <v>1</v>
          </cell>
          <cell r="V323">
            <v>30321</v>
          </cell>
          <cell r="W323">
            <v>30321</v>
          </cell>
          <cell r="X323">
            <v>0</v>
          </cell>
          <cell r="Y323">
            <v>0</v>
          </cell>
          <cell r="Z323">
            <v>25</v>
          </cell>
          <cell r="AA323">
            <v>181928</v>
          </cell>
          <cell r="AB323">
            <v>636750</v>
          </cell>
          <cell r="AC323">
            <v>10</v>
          </cell>
          <cell r="AD323">
            <v>72771</v>
          </cell>
          <cell r="AE323">
            <v>254700</v>
          </cell>
          <cell r="AF323">
            <v>0</v>
          </cell>
          <cell r="AG323">
            <v>0</v>
          </cell>
          <cell r="AH323">
            <v>0</v>
          </cell>
          <cell r="AI323">
            <v>0</v>
          </cell>
          <cell r="AJ323">
            <v>0</v>
          </cell>
          <cell r="AK323">
            <v>1948455</v>
          </cell>
          <cell r="AL323">
            <v>0</v>
          </cell>
          <cell r="AM323">
            <v>0</v>
          </cell>
          <cell r="AN323">
            <v>0</v>
          </cell>
          <cell r="AO323">
            <v>0</v>
          </cell>
          <cell r="AP323">
            <v>0</v>
          </cell>
          <cell r="AQ323">
            <v>0</v>
          </cell>
          <cell r="AR323">
            <v>0</v>
          </cell>
          <cell r="AS323">
            <v>0</v>
          </cell>
          <cell r="AT323">
            <v>171922</v>
          </cell>
          <cell r="AU323">
            <v>25470</v>
          </cell>
          <cell r="AV323">
            <v>2961189</v>
          </cell>
          <cell r="AW323">
            <v>70891</v>
          </cell>
          <cell r="AX323">
            <v>0</v>
          </cell>
          <cell r="AY323">
            <v>164850</v>
          </cell>
          <cell r="AZ323">
            <v>2528056</v>
          </cell>
          <cell r="BA323">
            <v>1099000</v>
          </cell>
          <cell r="BB323">
            <v>1</v>
          </cell>
          <cell r="BC323">
            <v>0</v>
          </cell>
          <cell r="BD323">
            <v>1099000</v>
          </cell>
          <cell r="BE323">
            <v>1429056</v>
          </cell>
          <cell r="BF323">
            <v>265733</v>
          </cell>
          <cell r="BG323">
            <v>2427173</v>
          </cell>
          <cell r="BH323">
            <v>1200000</v>
          </cell>
          <cell r="BI323">
            <v>0</v>
          </cell>
          <cell r="BJ323">
            <v>0</v>
          </cell>
          <cell r="BK323">
            <v>0</v>
          </cell>
          <cell r="BL323">
            <v>1201703</v>
          </cell>
          <cell r="BM323" t="b">
            <v>1</v>
          </cell>
          <cell r="BN323">
            <v>25470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E323">
            <v>0</v>
          </cell>
          <cell r="CF323">
            <v>0</v>
          </cell>
          <cell r="CG323" t="str">
            <v>IANUARIE</v>
          </cell>
          <cell r="CH323" t="str">
            <v>IA</v>
          </cell>
          <cell r="CI323">
            <v>0</v>
          </cell>
          <cell r="CJ323" t="b">
            <v>0</v>
          </cell>
          <cell r="CK323">
            <v>0</v>
          </cell>
          <cell r="CL323">
            <v>0</v>
          </cell>
          <cell r="CM323">
            <v>0</v>
          </cell>
          <cell r="CN323">
            <v>11</v>
          </cell>
          <cell r="CO323" t="str">
            <v>N</v>
          </cell>
          <cell r="CP323" t="str">
            <v>N</v>
          </cell>
          <cell r="CQ323" t="b">
            <v>0</v>
          </cell>
          <cell r="CR323">
            <v>85</v>
          </cell>
          <cell r="CS323">
            <v>0</v>
          </cell>
          <cell r="CT323">
            <v>120</v>
          </cell>
          <cell r="CU323">
            <v>80</v>
          </cell>
          <cell r="CV323">
            <v>40</v>
          </cell>
          <cell r="CW323">
            <v>16</v>
          </cell>
          <cell r="CX323">
            <v>1252578</v>
          </cell>
          <cell r="CY323">
            <v>695877</v>
          </cell>
          <cell r="CZ323">
            <v>120</v>
          </cell>
          <cell r="DA323">
            <v>80</v>
          </cell>
          <cell r="DB323">
            <v>40</v>
          </cell>
          <cell r="DC323">
            <v>1252578</v>
          </cell>
          <cell r="DD323">
            <v>695877</v>
          </cell>
          <cell r="DE323">
            <v>1948455</v>
          </cell>
          <cell r="DF323">
            <v>0</v>
          </cell>
          <cell r="DG323">
            <v>0</v>
          </cell>
          <cell r="DH323">
            <v>0</v>
          </cell>
          <cell r="DI323">
            <v>0</v>
          </cell>
          <cell r="DJ323">
            <v>0</v>
          </cell>
          <cell r="DK323">
            <v>0</v>
          </cell>
          <cell r="DL323">
            <v>0</v>
          </cell>
          <cell r="DM323" t="b">
            <v>0</v>
          </cell>
          <cell r="DN323" t="b">
            <v>0</v>
          </cell>
          <cell r="DO323" t="b">
            <v>0</v>
          </cell>
          <cell r="DP323" t="b">
            <v>0</v>
          </cell>
          <cell r="DQ323">
            <v>0</v>
          </cell>
          <cell r="DR323">
            <v>0</v>
          </cell>
          <cell r="DS323">
            <v>0</v>
          </cell>
          <cell r="DT323">
            <v>0</v>
          </cell>
          <cell r="DU323">
            <v>0</v>
          </cell>
          <cell r="DV323">
            <v>0</v>
          </cell>
          <cell r="DW323">
            <v>0</v>
          </cell>
          <cell r="DX323">
            <v>0</v>
          </cell>
          <cell r="DY323">
            <v>0</v>
          </cell>
          <cell r="DZ323">
            <v>0</v>
          </cell>
          <cell r="EA323">
            <v>0</v>
          </cell>
          <cell r="EB323">
            <v>0</v>
          </cell>
          <cell r="EC323">
            <v>0</v>
          </cell>
          <cell r="ED323">
            <v>0</v>
          </cell>
          <cell r="EE323">
            <v>0</v>
          </cell>
          <cell r="EF323">
            <v>0</v>
          </cell>
          <cell r="EG323">
            <v>0</v>
          </cell>
          <cell r="EH323">
            <v>0</v>
          </cell>
          <cell r="EI323">
            <v>0</v>
          </cell>
          <cell r="EJ323">
            <v>0</v>
          </cell>
          <cell r="EK323">
            <v>0</v>
          </cell>
          <cell r="EL323">
            <v>0</v>
          </cell>
          <cell r="EM323">
            <v>0</v>
          </cell>
          <cell r="EN323">
            <v>0</v>
          </cell>
          <cell r="EO323">
            <v>0</v>
          </cell>
          <cell r="EP323">
            <v>0</v>
          </cell>
          <cell r="EQ323">
            <v>0</v>
          </cell>
          <cell r="ER323" t="b">
            <v>0</v>
          </cell>
          <cell r="ES323">
            <v>0</v>
          </cell>
          <cell r="ET323">
            <v>0</v>
          </cell>
          <cell r="EU323">
            <v>0</v>
          </cell>
          <cell r="EV323">
            <v>33239</v>
          </cell>
          <cell r="EW323" t="b">
            <v>0</v>
          </cell>
        </row>
        <row r="324">
          <cell r="A324">
            <v>26</v>
          </cell>
          <cell r="B324" t="str">
            <v>2710125021871</v>
          </cell>
          <cell r="C324" t="str">
            <v>vechi</v>
          </cell>
          <cell r="D324" t="str">
            <v>DRAGAN FLOARE-RODICA</v>
          </cell>
          <cell r="E324" t="str">
            <v>DRAGAN</v>
          </cell>
          <cell r="F324" t="str">
            <v>FLOARE-RODICA</v>
          </cell>
          <cell r="G324" t="str">
            <v>consilier</v>
          </cell>
          <cell r="H324">
            <v>0</v>
          </cell>
          <cell r="I324">
            <v>3905000</v>
          </cell>
          <cell r="J324">
            <v>3905000</v>
          </cell>
          <cell r="K324">
            <v>3905000</v>
          </cell>
          <cell r="L324">
            <v>0</v>
          </cell>
          <cell r="M324">
            <v>0</v>
          </cell>
          <cell r="N324">
            <v>0</v>
          </cell>
          <cell r="O324">
            <v>0</v>
          </cell>
          <cell r="P324">
            <v>0</v>
          </cell>
          <cell r="Q324">
            <v>168</v>
          </cell>
          <cell r="R324">
            <v>168</v>
          </cell>
          <cell r="S324">
            <v>0</v>
          </cell>
          <cell r="T324">
            <v>0</v>
          </cell>
          <cell r="U324">
            <v>0</v>
          </cell>
          <cell r="V324">
            <v>0</v>
          </cell>
          <cell r="W324">
            <v>0</v>
          </cell>
          <cell r="X324">
            <v>0</v>
          </cell>
          <cell r="Y324">
            <v>0</v>
          </cell>
          <cell r="Z324">
            <v>15</v>
          </cell>
          <cell r="AA324">
            <v>585750</v>
          </cell>
          <cell r="AB324">
            <v>585750</v>
          </cell>
          <cell r="AC324">
            <v>10</v>
          </cell>
          <cell r="AD324">
            <v>390500</v>
          </cell>
          <cell r="AE324">
            <v>390500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244062</v>
          </cell>
          <cell r="AU324">
            <v>39050</v>
          </cell>
          <cell r="AV324">
            <v>4881250</v>
          </cell>
          <cell r="AW324">
            <v>341688</v>
          </cell>
          <cell r="AX324">
            <v>0</v>
          </cell>
          <cell r="AY324">
            <v>164850</v>
          </cell>
          <cell r="AZ324">
            <v>4091600</v>
          </cell>
          <cell r="BA324">
            <v>1099000</v>
          </cell>
          <cell r="BB324">
            <v>1</v>
          </cell>
          <cell r="BC324">
            <v>0</v>
          </cell>
          <cell r="BD324">
            <v>1099000</v>
          </cell>
          <cell r="BE324">
            <v>2992600</v>
          </cell>
          <cell r="BF324">
            <v>625348</v>
          </cell>
          <cell r="BG324">
            <v>3631102</v>
          </cell>
          <cell r="BH324">
            <v>1600000</v>
          </cell>
          <cell r="BI324">
            <v>0</v>
          </cell>
          <cell r="BJ324">
            <v>0</v>
          </cell>
          <cell r="BK324">
            <v>0</v>
          </cell>
          <cell r="BL324">
            <v>1992052</v>
          </cell>
          <cell r="BM324" t="b">
            <v>1</v>
          </cell>
          <cell r="BN324">
            <v>39050</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E324">
            <v>0</v>
          </cell>
          <cell r="CF324">
            <v>0</v>
          </cell>
          <cell r="CG324" t="str">
            <v>IANUARIE</v>
          </cell>
          <cell r="CH324" t="str">
            <v>IA</v>
          </cell>
          <cell r="CI324">
            <v>0</v>
          </cell>
          <cell r="CJ324" t="b">
            <v>0</v>
          </cell>
          <cell r="CK324">
            <v>0</v>
          </cell>
          <cell r="CL324">
            <v>0</v>
          </cell>
          <cell r="CM324">
            <v>0</v>
          </cell>
          <cell r="CN324">
            <v>11</v>
          </cell>
          <cell r="CO324" t="str">
            <v>N</v>
          </cell>
          <cell r="CP324" t="str">
            <v>N</v>
          </cell>
          <cell r="CQ324" t="b">
            <v>0</v>
          </cell>
          <cell r="CR324">
            <v>0</v>
          </cell>
          <cell r="CS324">
            <v>0</v>
          </cell>
          <cell r="CT324">
            <v>0</v>
          </cell>
          <cell r="CU324">
            <v>0</v>
          </cell>
          <cell r="CV324">
            <v>0</v>
          </cell>
          <cell r="CW324">
            <v>0</v>
          </cell>
          <cell r="CX324">
            <v>0</v>
          </cell>
          <cell r="CY324">
            <v>0</v>
          </cell>
          <cell r="CZ324">
            <v>0</v>
          </cell>
          <cell r="DA324">
            <v>0</v>
          </cell>
          <cell r="DB324">
            <v>0</v>
          </cell>
          <cell r="DC324">
            <v>0</v>
          </cell>
          <cell r="DD324">
            <v>0</v>
          </cell>
          <cell r="DE324">
            <v>0</v>
          </cell>
          <cell r="DF324">
            <v>0</v>
          </cell>
          <cell r="DG324">
            <v>0</v>
          </cell>
          <cell r="DH324">
            <v>0</v>
          </cell>
          <cell r="DI324">
            <v>0</v>
          </cell>
          <cell r="DJ324">
            <v>0</v>
          </cell>
          <cell r="DK324">
            <v>0</v>
          </cell>
          <cell r="DL324">
            <v>0</v>
          </cell>
          <cell r="DM324" t="b">
            <v>0</v>
          </cell>
          <cell r="DN324" t="b">
            <v>0</v>
          </cell>
          <cell r="DO324" t="b">
            <v>0</v>
          </cell>
          <cell r="DP324" t="b">
            <v>0</v>
          </cell>
          <cell r="DQ324">
            <v>0</v>
          </cell>
          <cell r="DR324">
            <v>0</v>
          </cell>
          <cell r="DS324">
            <v>0</v>
          </cell>
          <cell r="DT324">
            <v>0</v>
          </cell>
          <cell r="DU324">
            <v>0</v>
          </cell>
          <cell r="DV324">
            <v>0</v>
          </cell>
          <cell r="DW324">
            <v>0</v>
          </cell>
          <cell r="DX324">
            <v>0</v>
          </cell>
          <cell r="DY324">
            <v>0</v>
          </cell>
          <cell r="DZ324">
            <v>0</v>
          </cell>
          <cell r="EA324">
            <v>0</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v>
          </cell>
          <cell r="EQ324">
            <v>0</v>
          </cell>
          <cell r="ER324" t="b">
            <v>0</v>
          </cell>
          <cell r="ES324">
            <v>0</v>
          </cell>
          <cell r="ET324">
            <v>0</v>
          </cell>
          <cell r="EU324">
            <v>0</v>
          </cell>
          <cell r="EV324">
            <v>33270</v>
          </cell>
          <cell r="EW324" t="b">
            <v>0</v>
          </cell>
        </row>
        <row r="325">
          <cell r="A325">
            <v>34</v>
          </cell>
          <cell r="B325" t="str">
            <v>1780603020031</v>
          </cell>
          <cell r="C325" t="str">
            <v>vechi</v>
          </cell>
          <cell r="D325" t="str">
            <v>POP-CONTA LIVIU</v>
          </cell>
          <cell r="E325" t="str">
            <v>POP-CONTA</v>
          </cell>
          <cell r="F325" t="str">
            <v>LIVIU</v>
          </cell>
          <cell r="G325" t="str">
            <v>referent</v>
          </cell>
          <cell r="H325">
            <v>0</v>
          </cell>
          <cell r="I325">
            <v>2547000</v>
          </cell>
          <cell r="J325">
            <v>2547000</v>
          </cell>
          <cell r="K325">
            <v>2547000</v>
          </cell>
          <cell r="L325">
            <v>0</v>
          </cell>
          <cell r="M325">
            <v>0</v>
          </cell>
          <cell r="N325">
            <v>0</v>
          </cell>
          <cell r="O325">
            <v>0</v>
          </cell>
          <cell r="P325">
            <v>0</v>
          </cell>
          <cell r="Q325">
            <v>168</v>
          </cell>
          <cell r="R325">
            <v>168</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127350</v>
          </cell>
          <cell r="AU325">
            <v>25470</v>
          </cell>
          <cell r="AV325">
            <v>2547000</v>
          </cell>
          <cell r="AW325">
            <v>178290</v>
          </cell>
          <cell r="AX325">
            <v>0</v>
          </cell>
          <cell r="AY325">
            <v>164850</v>
          </cell>
          <cell r="AZ325">
            <v>2051040</v>
          </cell>
          <cell r="BA325">
            <v>1099000</v>
          </cell>
          <cell r="BB325">
            <v>1</v>
          </cell>
          <cell r="BC325">
            <v>0</v>
          </cell>
          <cell r="BD325">
            <v>1099000</v>
          </cell>
          <cell r="BE325">
            <v>952040</v>
          </cell>
          <cell r="BF325">
            <v>171367</v>
          </cell>
          <cell r="BG325">
            <v>2044523</v>
          </cell>
          <cell r="BH325">
            <v>800000</v>
          </cell>
          <cell r="BI325">
            <v>0</v>
          </cell>
          <cell r="BJ325">
            <v>263877</v>
          </cell>
          <cell r="BK325">
            <v>0</v>
          </cell>
          <cell r="BL325">
            <v>955176</v>
          </cell>
          <cell r="BM325" t="b">
            <v>1</v>
          </cell>
          <cell r="BN325">
            <v>25470</v>
          </cell>
          <cell r="BO325">
            <v>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E325">
            <v>0</v>
          </cell>
          <cell r="CF325">
            <v>0</v>
          </cell>
          <cell r="CG325" t="str">
            <v>IANUARIE</v>
          </cell>
          <cell r="CH325" t="str">
            <v>IA</v>
          </cell>
          <cell r="CI325">
            <v>0</v>
          </cell>
          <cell r="CJ325" t="b">
            <v>0</v>
          </cell>
          <cell r="CK325">
            <v>0</v>
          </cell>
          <cell r="CL325">
            <v>0</v>
          </cell>
          <cell r="CM325">
            <v>0</v>
          </cell>
          <cell r="CN325">
            <v>11</v>
          </cell>
          <cell r="CO325" t="str">
            <v>N</v>
          </cell>
          <cell r="CP325" t="str">
            <v>N</v>
          </cell>
          <cell r="CQ325" t="b">
            <v>0</v>
          </cell>
          <cell r="CR325">
            <v>0</v>
          </cell>
          <cell r="CS325">
            <v>0</v>
          </cell>
          <cell r="CT325">
            <v>0</v>
          </cell>
          <cell r="CU325">
            <v>0</v>
          </cell>
          <cell r="CV325">
            <v>0</v>
          </cell>
          <cell r="CW325">
            <v>0</v>
          </cell>
          <cell r="CX325">
            <v>0</v>
          </cell>
          <cell r="CY325">
            <v>0</v>
          </cell>
          <cell r="CZ325">
            <v>0</v>
          </cell>
          <cell r="DA325">
            <v>0</v>
          </cell>
          <cell r="DB325">
            <v>0</v>
          </cell>
          <cell r="DC325">
            <v>0</v>
          </cell>
          <cell r="DD325">
            <v>0</v>
          </cell>
          <cell r="DE325">
            <v>0</v>
          </cell>
          <cell r="DF325">
            <v>0</v>
          </cell>
          <cell r="DG325">
            <v>0</v>
          </cell>
          <cell r="DH325">
            <v>0</v>
          </cell>
          <cell r="DI325">
            <v>0</v>
          </cell>
          <cell r="DJ325">
            <v>0</v>
          </cell>
          <cell r="DK325">
            <v>0</v>
          </cell>
          <cell r="DL325">
            <v>0</v>
          </cell>
          <cell r="DM325" t="b">
            <v>0</v>
          </cell>
          <cell r="DN325" t="b">
            <v>0</v>
          </cell>
          <cell r="DO325" t="b">
            <v>0</v>
          </cell>
          <cell r="DP325" t="b">
            <v>0</v>
          </cell>
          <cell r="DQ325">
            <v>0</v>
          </cell>
          <cell r="DR325">
            <v>0</v>
          </cell>
          <cell r="DS325">
            <v>0</v>
          </cell>
          <cell r="DT325">
            <v>0</v>
          </cell>
          <cell r="DU325">
            <v>0</v>
          </cell>
          <cell r="DV325">
            <v>0</v>
          </cell>
          <cell r="DW325">
            <v>0</v>
          </cell>
          <cell r="DX325">
            <v>0</v>
          </cell>
          <cell r="DY325">
            <v>0</v>
          </cell>
          <cell r="DZ325">
            <v>0</v>
          </cell>
          <cell r="EA325">
            <v>0</v>
          </cell>
          <cell r="EB325">
            <v>0</v>
          </cell>
          <cell r="EC325">
            <v>0</v>
          </cell>
          <cell r="ED325">
            <v>0</v>
          </cell>
          <cell r="EE325">
            <v>0</v>
          </cell>
          <cell r="EF325">
            <v>0</v>
          </cell>
          <cell r="EG325">
            <v>0</v>
          </cell>
          <cell r="EH325">
            <v>0</v>
          </cell>
          <cell r="EI325">
            <v>0</v>
          </cell>
          <cell r="EJ325">
            <v>0</v>
          </cell>
          <cell r="EK325">
            <v>0</v>
          </cell>
          <cell r="EL325">
            <v>0</v>
          </cell>
          <cell r="EM325">
            <v>0</v>
          </cell>
          <cell r="EN325">
            <v>0</v>
          </cell>
          <cell r="EO325">
            <v>0</v>
          </cell>
          <cell r="EP325">
            <v>0</v>
          </cell>
          <cell r="EQ325">
            <v>0</v>
          </cell>
          <cell r="ER325" t="b">
            <v>0</v>
          </cell>
          <cell r="ES325">
            <v>0</v>
          </cell>
          <cell r="ET325">
            <v>0</v>
          </cell>
          <cell r="EU325">
            <v>0</v>
          </cell>
          <cell r="EW325" t="b">
            <v>0</v>
          </cell>
        </row>
        <row r="326">
          <cell r="A326">
            <v>31</v>
          </cell>
          <cell r="B326" t="str">
            <v>2671120020034</v>
          </cell>
          <cell r="C326" t="str">
            <v>vechi</v>
          </cell>
          <cell r="D326" t="str">
            <v>MARTIN ADRIANA</v>
          </cell>
          <cell r="E326" t="str">
            <v>MARTIN</v>
          </cell>
          <cell r="F326" t="str">
            <v>ADRIANA</v>
          </cell>
          <cell r="G326" t="str">
            <v>referent</v>
          </cell>
          <cell r="H326">
            <v>0</v>
          </cell>
          <cell r="I326">
            <v>2547000</v>
          </cell>
          <cell r="J326">
            <v>2547000</v>
          </cell>
          <cell r="K326">
            <v>2547000</v>
          </cell>
          <cell r="L326">
            <v>0</v>
          </cell>
          <cell r="M326">
            <v>0</v>
          </cell>
          <cell r="N326">
            <v>0</v>
          </cell>
          <cell r="O326">
            <v>0</v>
          </cell>
          <cell r="P326">
            <v>0</v>
          </cell>
          <cell r="Q326">
            <v>168</v>
          </cell>
          <cell r="R326">
            <v>168</v>
          </cell>
          <cell r="S326">
            <v>0</v>
          </cell>
          <cell r="T326">
            <v>0</v>
          </cell>
          <cell r="U326">
            <v>0</v>
          </cell>
          <cell r="V326">
            <v>0</v>
          </cell>
          <cell r="W326">
            <v>0</v>
          </cell>
          <cell r="X326">
            <v>0</v>
          </cell>
          <cell r="Y326">
            <v>0</v>
          </cell>
          <cell r="Z326">
            <v>15</v>
          </cell>
          <cell r="AA326">
            <v>382050</v>
          </cell>
          <cell r="AB326">
            <v>382050</v>
          </cell>
          <cell r="AC326">
            <v>10</v>
          </cell>
          <cell r="AD326">
            <v>254700</v>
          </cell>
          <cell r="AE326">
            <v>254700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159188</v>
          </cell>
          <cell r="AU326">
            <v>25470</v>
          </cell>
          <cell r="AV326">
            <v>3183750</v>
          </cell>
          <cell r="AW326">
            <v>222862</v>
          </cell>
          <cell r="AX326">
            <v>0</v>
          </cell>
          <cell r="AY326">
            <v>164850</v>
          </cell>
          <cell r="AZ326">
            <v>2611380</v>
          </cell>
          <cell r="BA326">
            <v>1099000</v>
          </cell>
          <cell r="BB326">
            <v>1.35</v>
          </cell>
          <cell r="BC326">
            <v>384650</v>
          </cell>
          <cell r="BD326">
            <v>1483650</v>
          </cell>
          <cell r="BE326">
            <v>1127730</v>
          </cell>
          <cell r="BF326">
            <v>202991</v>
          </cell>
          <cell r="BG326">
            <v>2573239</v>
          </cell>
          <cell r="BH326">
            <v>1200000</v>
          </cell>
          <cell r="BI326">
            <v>0</v>
          </cell>
          <cell r="BJ326">
            <v>0</v>
          </cell>
          <cell r="BK326">
            <v>0</v>
          </cell>
          <cell r="BL326">
            <v>1347769</v>
          </cell>
          <cell r="BM326" t="b">
            <v>1</v>
          </cell>
          <cell r="BN326">
            <v>25470</v>
          </cell>
          <cell r="BO326">
            <v>0</v>
          </cell>
          <cell r="BP326">
            <v>0</v>
          </cell>
          <cell r="BQ326">
            <v>0</v>
          </cell>
          <cell r="BR326">
            <v>0</v>
          </cell>
          <cell r="BS326">
            <v>0</v>
          </cell>
          <cell r="BT326">
            <v>0</v>
          </cell>
          <cell r="BU326">
            <v>0</v>
          </cell>
          <cell r="BV326">
            <v>0</v>
          </cell>
          <cell r="BW326">
            <v>0</v>
          </cell>
          <cell r="BX326">
            <v>0</v>
          </cell>
          <cell r="BY326">
            <v>0</v>
          </cell>
          <cell r="BZ326">
            <v>0</v>
          </cell>
          <cell r="CA326">
            <v>0</v>
          </cell>
          <cell r="CB326">
            <v>0</v>
          </cell>
          <cell r="CC326">
            <v>0</v>
          </cell>
          <cell r="CE326">
            <v>0</v>
          </cell>
          <cell r="CF326">
            <v>0</v>
          </cell>
          <cell r="CG326" t="str">
            <v>IANUARIE</v>
          </cell>
          <cell r="CH326" t="str">
            <v>IA</v>
          </cell>
          <cell r="CI326">
            <v>0</v>
          </cell>
          <cell r="CJ326" t="b">
            <v>0</v>
          </cell>
          <cell r="CK326">
            <v>0</v>
          </cell>
          <cell r="CL326">
            <v>0</v>
          </cell>
          <cell r="CM326">
            <v>0</v>
          </cell>
          <cell r="CN326">
            <v>11</v>
          </cell>
          <cell r="CO326" t="str">
            <v>N</v>
          </cell>
          <cell r="CP326" t="str">
            <v>N</v>
          </cell>
          <cell r="CQ326" t="b">
            <v>0</v>
          </cell>
          <cell r="CR326">
            <v>0</v>
          </cell>
          <cell r="CS326">
            <v>0</v>
          </cell>
          <cell r="CT326">
            <v>0</v>
          </cell>
          <cell r="CU326">
            <v>0</v>
          </cell>
          <cell r="CV326">
            <v>0</v>
          </cell>
          <cell r="CW326">
            <v>0</v>
          </cell>
          <cell r="CX326">
            <v>0</v>
          </cell>
          <cell r="CY326">
            <v>0</v>
          </cell>
          <cell r="CZ326">
            <v>0</v>
          </cell>
          <cell r="DA326">
            <v>0</v>
          </cell>
          <cell r="DB326">
            <v>0</v>
          </cell>
          <cell r="DC326">
            <v>0</v>
          </cell>
          <cell r="DD326">
            <v>0</v>
          </cell>
          <cell r="DE326">
            <v>0</v>
          </cell>
          <cell r="DF326">
            <v>0</v>
          </cell>
          <cell r="DG326">
            <v>0</v>
          </cell>
          <cell r="DH326">
            <v>0</v>
          </cell>
          <cell r="DI326">
            <v>0</v>
          </cell>
          <cell r="DJ326">
            <v>0</v>
          </cell>
          <cell r="DK326">
            <v>0</v>
          </cell>
          <cell r="DL326">
            <v>0</v>
          </cell>
          <cell r="DM326" t="b">
            <v>0</v>
          </cell>
          <cell r="DN326" t="b">
            <v>0</v>
          </cell>
          <cell r="DO326" t="b">
            <v>0</v>
          </cell>
          <cell r="DP326" t="b">
            <v>0</v>
          </cell>
          <cell r="DQ326">
            <v>0</v>
          </cell>
          <cell r="DR326">
            <v>0</v>
          </cell>
          <cell r="DS326">
            <v>0</v>
          </cell>
          <cell r="DT326">
            <v>0</v>
          </cell>
          <cell r="DU326">
            <v>0</v>
          </cell>
          <cell r="DV326">
            <v>0</v>
          </cell>
          <cell r="DW326">
            <v>0</v>
          </cell>
          <cell r="DX326">
            <v>0</v>
          </cell>
          <cell r="DY326">
            <v>0</v>
          </cell>
          <cell r="DZ326">
            <v>0</v>
          </cell>
          <cell r="EA326">
            <v>0</v>
          </cell>
          <cell r="EB326">
            <v>0</v>
          </cell>
          <cell r="EC326">
            <v>0</v>
          </cell>
          <cell r="ED326">
            <v>0</v>
          </cell>
          <cell r="EE326">
            <v>0</v>
          </cell>
          <cell r="EF326">
            <v>0</v>
          </cell>
          <cell r="EG326">
            <v>0</v>
          </cell>
          <cell r="EH326">
            <v>0</v>
          </cell>
          <cell r="EI326">
            <v>0</v>
          </cell>
          <cell r="EJ326">
            <v>0</v>
          </cell>
          <cell r="EK326">
            <v>0</v>
          </cell>
          <cell r="EL326">
            <v>0</v>
          </cell>
          <cell r="EM326">
            <v>0</v>
          </cell>
          <cell r="EN326">
            <v>0</v>
          </cell>
          <cell r="EO326">
            <v>0</v>
          </cell>
          <cell r="EP326">
            <v>0</v>
          </cell>
          <cell r="EQ326">
            <v>0</v>
          </cell>
          <cell r="ER326" t="b">
            <v>0</v>
          </cell>
          <cell r="ES326">
            <v>0</v>
          </cell>
          <cell r="ET326">
            <v>0</v>
          </cell>
          <cell r="EU326">
            <v>0</v>
          </cell>
          <cell r="EV326">
            <v>32994</v>
          </cell>
          <cell r="EW326" t="b">
            <v>0</v>
          </cell>
        </row>
        <row r="327">
          <cell r="A327">
            <v>33</v>
          </cell>
          <cell r="B327" t="str">
            <v>2531102020048</v>
          </cell>
          <cell r="C327" t="str">
            <v>vechi</v>
          </cell>
          <cell r="D327" t="str">
            <v>NEAMA FLORENTINA-IULIANA</v>
          </cell>
          <cell r="E327" t="str">
            <v>NEAMA</v>
          </cell>
          <cell r="F327" t="str">
            <v>FLORENTINA-IULIANA</v>
          </cell>
          <cell r="G327" t="str">
            <v>referent</v>
          </cell>
          <cell r="H327">
            <v>0</v>
          </cell>
          <cell r="I327">
            <v>2547000</v>
          </cell>
          <cell r="J327">
            <v>2547000</v>
          </cell>
          <cell r="K327">
            <v>2547000</v>
          </cell>
          <cell r="L327">
            <v>0</v>
          </cell>
          <cell r="M327">
            <v>0</v>
          </cell>
          <cell r="N327">
            <v>0</v>
          </cell>
          <cell r="O327">
            <v>0</v>
          </cell>
          <cell r="P327">
            <v>0</v>
          </cell>
          <cell r="Q327">
            <v>168</v>
          </cell>
          <cell r="R327">
            <v>168</v>
          </cell>
          <cell r="S327">
            <v>0</v>
          </cell>
          <cell r="T327">
            <v>0</v>
          </cell>
          <cell r="U327">
            <v>0</v>
          </cell>
          <cell r="V327">
            <v>0</v>
          </cell>
          <cell r="W327">
            <v>0</v>
          </cell>
          <cell r="X327">
            <v>0</v>
          </cell>
          <cell r="Y327">
            <v>0</v>
          </cell>
          <cell r="Z327">
            <v>25</v>
          </cell>
          <cell r="AA327">
            <v>636750</v>
          </cell>
          <cell r="AB327">
            <v>636750</v>
          </cell>
          <cell r="AC327">
            <v>10</v>
          </cell>
          <cell r="AD327">
            <v>254700</v>
          </cell>
          <cell r="AE327">
            <v>254700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171922</v>
          </cell>
          <cell r="AU327">
            <v>25470</v>
          </cell>
          <cell r="AV327">
            <v>3438450</v>
          </cell>
          <cell r="AW327">
            <v>240692</v>
          </cell>
          <cell r="AX327">
            <v>0</v>
          </cell>
          <cell r="AY327">
            <v>164850</v>
          </cell>
          <cell r="AZ327">
            <v>2835516</v>
          </cell>
          <cell r="BA327">
            <v>1099000</v>
          </cell>
          <cell r="BB327">
            <v>1</v>
          </cell>
          <cell r="BC327">
            <v>0</v>
          </cell>
          <cell r="BD327">
            <v>1099000</v>
          </cell>
          <cell r="BE327">
            <v>1736516</v>
          </cell>
          <cell r="BF327">
            <v>336449</v>
          </cell>
          <cell r="BG327">
            <v>2663917</v>
          </cell>
          <cell r="BH327">
            <v>1200000</v>
          </cell>
          <cell r="BI327">
            <v>0</v>
          </cell>
          <cell r="BJ327">
            <v>0</v>
          </cell>
          <cell r="BK327">
            <v>0</v>
          </cell>
          <cell r="BL327">
            <v>1438447</v>
          </cell>
          <cell r="BM327" t="b">
            <v>1</v>
          </cell>
          <cell r="BN327">
            <v>25470</v>
          </cell>
          <cell r="BO327">
            <v>0</v>
          </cell>
          <cell r="BP327">
            <v>0</v>
          </cell>
          <cell r="BQ327">
            <v>0</v>
          </cell>
          <cell r="BR327">
            <v>0</v>
          </cell>
          <cell r="BS327">
            <v>0</v>
          </cell>
          <cell r="BT327">
            <v>0</v>
          </cell>
          <cell r="BU327">
            <v>0</v>
          </cell>
          <cell r="BV327">
            <v>0</v>
          </cell>
          <cell r="BW327">
            <v>0</v>
          </cell>
          <cell r="BX327">
            <v>0</v>
          </cell>
          <cell r="BY327">
            <v>0</v>
          </cell>
          <cell r="BZ327">
            <v>0</v>
          </cell>
          <cell r="CA327">
            <v>0</v>
          </cell>
          <cell r="CB327">
            <v>0</v>
          </cell>
          <cell r="CC327">
            <v>0</v>
          </cell>
          <cell r="CE327">
            <v>0</v>
          </cell>
          <cell r="CF327">
            <v>0</v>
          </cell>
          <cell r="CG327" t="str">
            <v>IANUARIE</v>
          </cell>
          <cell r="CH327" t="str">
            <v>IA</v>
          </cell>
          <cell r="CI327">
            <v>0</v>
          </cell>
          <cell r="CJ327" t="b">
            <v>0</v>
          </cell>
          <cell r="CK327">
            <v>0</v>
          </cell>
          <cell r="CL327">
            <v>0</v>
          </cell>
          <cell r="CM327">
            <v>0</v>
          </cell>
          <cell r="CN327">
            <v>11</v>
          </cell>
          <cell r="CO327" t="str">
            <v>N</v>
          </cell>
          <cell r="CP327" t="str">
            <v>N</v>
          </cell>
          <cell r="CQ327" t="b">
            <v>0</v>
          </cell>
          <cell r="CR327">
            <v>0</v>
          </cell>
          <cell r="CS327">
            <v>0</v>
          </cell>
          <cell r="CT327">
            <v>0</v>
          </cell>
          <cell r="CU327">
            <v>0</v>
          </cell>
          <cell r="CV327">
            <v>0</v>
          </cell>
          <cell r="CW327">
            <v>0</v>
          </cell>
          <cell r="CX327">
            <v>0</v>
          </cell>
          <cell r="CY327">
            <v>0</v>
          </cell>
          <cell r="CZ327">
            <v>0</v>
          </cell>
          <cell r="DA327">
            <v>0</v>
          </cell>
          <cell r="DB327">
            <v>0</v>
          </cell>
          <cell r="DC327">
            <v>0</v>
          </cell>
          <cell r="DD327">
            <v>0</v>
          </cell>
          <cell r="DE327">
            <v>0</v>
          </cell>
          <cell r="DF327">
            <v>0</v>
          </cell>
          <cell r="DG327">
            <v>0</v>
          </cell>
          <cell r="DH327">
            <v>0</v>
          </cell>
          <cell r="DI327">
            <v>0</v>
          </cell>
          <cell r="DJ327">
            <v>0</v>
          </cell>
          <cell r="DK327">
            <v>0</v>
          </cell>
          <cell r="DL327">
            <v>0</v>
          </cell>
          <cell r="DM327" t="b">
            <v>0</v>
          </cell>
          <cell r="DN327" t="b">
            <v>0</v>
          </cell>
          <cell r="DO327" t="b">
            <v>0</v>
          </cell>
          <cell r="DP327" t="b">
            <v>0</v>
          </cell>
          <cell r="DQ327">
            <v>0</v>
          </cell>
          <cell r="DR327">
            <v>0</v>
          </cell>
          <cell r="DS327">
            <v>0</v>
          </cell>
          <cell r="DT327">
            <v>0</v>
          </cell>
          <cell r="DU327">
            <v>0</v>
          </cell>
          <cell r="DV327">
            <v>0</v>
          </cell>
          <cell r="DW327">
            <v>0</v>
          </cell>
          <cell r="DX327">
            <v>0</v>
          </cell>
          <cell r="DY327">
            <v>0</v>
          </cell>
          <cell r="DZ327">
            <v>0</v>
          </cell>
          <cell r="EA327">
            <v>0</v>
          </cell>
          <cell r="EB327">
            <v>0</v>
          </cell>
          <cell r="EC327">
            <v>0</v>
          </cell>
          <cell r="ED327">
            <v>0</v>
          </cell>
          <cell r="EE327">
            <v>0</v>
          </cell>
          <cell r="EF327">
            <v>0</v>
          </cell>
          <cell r="EG327">
            <v>0</v>
          </cell>
          <cell r="EH327">
            <v>0</v>
          </cell>
          <cell r="EI327">
            <v>0</v>
          </cell>
          <cell r="EJ327">
            <v>0</v>
          </cell>
          <cell r="EK327">
            <v>0</v>
          </cell>
          <cell r="EL327">
            <v>0</v>
          </cell>
          <cell r="EM327">
            <v>0</v>
          </cell>
          <cell r="EN327">
            <v>0</v>
          </cell>
          <cell r="EO327">
            <v>0</v>
          </cell>
          <cell r="EP327">
            <v>0</v>
          </cell>
          <cell r="EQ327">
            <v>0</v>
          </cell>
          <cell r="ER327" t="b">
            <v>0</v>
          </cell>
          <cell r="ES327">
            <v>0</v>
          </cell>
          <cell r="ET327">
            <v>0</v>
          </cell>
          <cell r="EU327">
            <v>0</v>
          </cell>
          <cell r="EV327">
            <v>34256</v>
          </cell>
          <cell r="EW327" t="b">
            <v>0</v>
          </cell>
        </row>
        <row r="328">
          <cell r="A328">
            <v>29</v>
          </cell>
          <cell r="B328" t="str">
            <v>2710207022626</v>
          </cell>
          <cell r="C328" t="str">
            <v>vechi</v>
          </cell>
          <cell r="D328" t="str">
            <v>IZVINIANTU ALINA-RODICA</v>
          </cell>
          <cell r="E328" t="str">
            <v>IZVINIANTU</v>
          </cell>
          <cell r="F328" t="str">
            <v>ALINA-RODICA</v>
          </cell>
          <cell r="G328" t="str">
            <v>referent</v>
          </cell>
          <cell r="H328">
            <v>0</v>
          </cell>
          <cell r="I328">
            <v>2547000</v>
          </cell>
          <cell r="J328">
            <v>2547000</v>
          </cell>
          <cell r="K328">
            <v>2547000</v>
          </cell>
          <cell r="L328">
            <v>0</v>
          </cell>
          <cell r="M328">
            <v>0</v>
          </cell>
          <cell r="N328">
            <v>0</v>
          </cell>
          <cell r="O328">
            <v>0</v>
          </cell>
          <cell r="P328">
            <v>0</v>
          </cell>
          <cell r="Q328">
            <v>168</v>
          </cell>
          <cell r="R328">
            <v>168</v>
          </cell>
          <cell r="S328">
            <v>0</v>
          </cell>
          <cell r="T328">
            <v>0</v>
          </cell>
          <cell r="U328">
            <v>4</v>
          </cell>
          <cell r="V328">
            <v>121286</v>
          </cell>
          <cell r="W328">
            <v>121286</v>
          </cell>
          <cell r="X328">
            <v>0</v>
          </cell>
          <cell r="Y328">
            <v>0</v>
          </cell>
          <cell r="Z328">
            <v>15</v>
          </cell>
          <cell r="AA328">
            <v>382050</v>
          </cell>
          <cell r="AB328">
            <v>382050</v>
          </cell>
          <cell r="AC328">
            <v>10</v>
          </cell>
          <cell r="AD328">
            <v>254700</v>
          </cell>
          <cell r="AE328">
            <v>254700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159188</v>
          </cell>
          <cell r="AU328">
            <v>25470</v>
          </cell>
          <cell r="AV328">
            <v>3305036</v>
          </cell>
          <cell r="AW328">
            <v>231353</v>
          </cell>
          <cell r="AX328">
            <v>0</v>
          </cell>
          <cell r="AY328">
            <v>164850</v>
          </cell>
          <cell r="AZ328">
            <v>2724175</v>
          </cell>
          <cell r="BA328">
            <v>1099000</v>
          </cell>
          <cell r="BB328">
            <v>1</v>
          </cell>
          <cell r="BC328">
            <v>0</v>
          </cell>
          <cell r="BD328">
            <v>1099000</v>
          </cell>
          <cell r="BE328">
            <v>1625175</v>
          </cell>
          <cell r="BF328">
            <v>310840</v>
          </cell>
          <cell r="BG328">
            <v>2578185</v>
          </cell>
          <cell r="BH328">
            <v>1100000</v>
          </cell>
          <cell r="BI328">
            <v>0</v>
          </cell>
          <cell r="BJ328">
            <v>0</v>
          </cell>
          <cell r="BK328">
            <v>0</v>
          </cell>
          <cell r="BL328">
            <v>1452715</v>
          </cell>
          <cell r="BM328" t="b">
            <v>1</v>
          </cell>
          <cell r="BN328">
            <v>25470</v>
          </cell>
          <cell r="BO328">
            <v>0</v>
          </cell>
          <cell r="BP328">
            <v>0</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E328">
            <v>0</v>
          </cell>
          <cell r="CF328">
            <v>0</v>
          </cell>
          <cell r="CG328" t="str">
            <v>IANUARIE</v>
          </cell>
          <cell r="CH328" t="str">
            <v>IA</v>
          </cell>
          <cell r="CI328">
            <v>0</v>
          </cell>
          <cell r="CJ328" t="b">
            <v>0</v>
          </cell>
          <cell r="CK328">
            <v>0</v>
          </cell>
          <cell r="CL328">
            <v>0</v>
          </cell>
          <cell r="CM328">
            <v>0</v>
          </cell>
          <cell r="CN328">
            <v>11</v>
          </cell>
          <cell r="CO328" t="str">
            <v>N</v>
          </cell>
          <cell r="CP328" t="str">
            <v>N</v>
          </cell>
          <cell r="CQ328" t="b">
            <v>0</v>
          </cell>
          <cell r="CR328">
            <v>0</v>
          </cell>
          <cell r="CS328">
            <v>0</v>
          </cell>
          <cell r="CT328">
            <v>0</v>
          </cell>
          <cell r="CU328">
            <v>0</v>
          </cell>
          <cell r="CV328">
            <v>0</v>
          </cell>
          <cell r="CW328">
            <v>0</v>
          </cell>
          <cell r="CX328">
            <v>0</v>
          </cell>
          <cell r="CY328">
            <v>0</v>
          </cell>
          <cell r="CZ328">
            <v>0</v>
          </cell>
          <cell r="DA328">
            <v>0</v>
          </cell>
          <cell r="DB328">
            <v>0</v>
          </cell>
          <cell r="DC328">
            <v>0</v>
          </cell>
          <cell r="DD328">
            <v>0</v>
          </cell>
          <cell r="DE328">
            <v>0</v>
          </cell>
          <cell r="DF328">
            <v>0</v>
          </cell>
          <cell r="DG328">
            <v>0</v>
          </cell>
          <cell r="DH328">
            <v>0</v>
          </cell>
          <cell r="DI328">
            <v>0</v>
          </cell>
          <cell r="DJ328">
            <v>0</v>
          </cell>
          <cell r="DK328">
            <v>0</v>
          </cell>
          <cell r="DL328">
            <v>0</v>
          </cell>
          <cell r="DM328" t="b">
            <v>0</v>
          </cell>
          <cell r="DN328" t="b">
            <v>0</v>
          </cell>
          <cell r="DO328" t="b">
            <v>0</v>
          </cell>
          <cell r="DP328" t="b">
            <v>0</v>
          </cell>
          <cell r="DQ328">
            <v>0</v>
          </cell>
          <cell r="DR328">
            <v>0</v>
          </cell>
          <cell r="DS328">
            <v>0</v>
          </cell>
          <cell r="DT328">
            <v>0</v>
          </cell>
          <cell r="DU328">
            <v>0</v>
          </cell>
          <cell r="DV328">
            <v>0</v>
          </cell>
          <cell r="DW328">
            <v>0</v>
          </cell>
          <cell r="DX328">
            <v>0</v>
          </cell>
          <cell r="DY328">
            <v>0</v>
          </cell>
          <cell r="DZ328">
            <v>0</v>
          </cell>
          <cell r="EA328">
            <v>0</v>
          </cell>
          <cell r="EB328">
            <v>0</v>
          </cell>
          <cell r="EC328">
            <v>0</v>
          </cell>
          <cell r="ED328">
            <v>0</v>
          </cell>
          <cell r="EE328">
            <v>0</v>
          </cell>
          <cell r="EF328">
            <v>0</v>
          </cell>
          <cell r="EG328">
            <v>0</v>
          </cell>
          <cell r="EH328">
            <v>0</v>
          </cell>
          <cell r="EI328">
            <v>0</v>
          </cell>
          <cell r="EJ328">
            <v>0</v>
          </cell>
          <cell r="EK328">
            <v>0</v>
          </cell>
          <cell r="EL328">
            <v>0</v>
          </cell>
          <cell r="EM328">
            <v>0</v>
          </cell>
          <cell r="EN328">
            <v>0</v>
          </cell>
          <cell r="EO328">
            <v>0</v>
          </cell>
          <cell r="EP328">
            <v>0</v>
          </cell>
          <cell r="EQ328">
            <v>0</v>
          </cell>
          <cell r="ER328" t="b">
            <v>0</v>
          </cell>
          <cell r="ES328">
            <v>0</v>
          </cell>
          <cell r="ET328">
            <v>0</v>
          </cell>
          <cell r="EU328">
            <v>0</v>
          </cell>
          <cell r="EV328">
            <v>34827</v>
          </cell>
          <cell r="EW328" t="b">
            <v>0</v>
          </cell>
        </row>
        <row r="329">
          <cell r="A329">
            <v>25</v>
          </cell>
          <cell r="B329" t="str">
            <v>1520718020024</v>
          </cell>
          <cell r="C329" t="str">
            <v>vechi</v>
          </cell>
          <cell r="D329" t="str">
            <v>CRISAN LUCIAN</v>
          </cell>
          <cell r="E329" t="str">
            <v>CRISAN</v>
          </cell>
          <cell r="F329" t="str">
            <v>LUCIAN</v>
          </cell>
          <cell r="G329" t="str">
            <v>consilier</v>
          </cell>
          <cell r="H329">
            <v>0</v>
          </cell>
          <cell r="I329">
            <v>3905000</v>
          </cell>
          <cell r="J329">
            <v>3905000</v>
          </cell>
          <cell r="K329">
            <v>3905000</v>
          </cell>
          <cell r="L329">
            <v>0</v>
          </cell>
          <cell r="M329">
            <v>0</v>
          </cell>
          <cell r="N329">
            <v>0</v>
          </cell>
          <cell r="O329">
            <v>0</v>
          </cell>
          <cell r="P329">
            <v>0</v>
          </cell>
          <cell r="Q329">
            <v>168</v>
          </cell>
          <cell r="R329">
            <v>168</v>
          </cell>
          <cell r="S329">
            <v>0</v>
          </cell>
          <cell r="T329">
            <v>0</v>
          </cell>
          <cell r="U329">
            <v>0</v>
          </cell>
          <cell r="V329">
            <v>0</v>
          </cell>
          <cell r="W329">
            <v>0</v>
          </cell>
          <cell r="X329">
            <v>0</v>
          </cell>
          <cell r="Y329">
            <v>0</v>
          </cell>
          <cell r="Z329">
            <v>25</v>
          </cell>
          <cell r="AA329">
            <v>976250</v>
          </cell>
          <cell r="AB329">
            <v>976250</v>
          </cell>
          <cell r="AC329">
            <v>0</v>
          </cell>
          <cell r="AD329">
            <v>0</v>
          </cell>
          <cell r="AE329">
            <v>0</v>
          </cell>
          <cell r="AF329">
            <v>15</v>
          </cell>
          <cell r="AG329">
            <v>585750</v>
          </cell>
          <cell r="AH329">
            <v>585750</v>
          </cell>
          <cell r="AI329">
            <v>0</v>
          </cell>
          <cell r="AJ329">
            <v>0</v>
          </cell>
          <cell r="AK329">
            <v>0</v>
          </cell>
          <cell r="AL329">
            <v>0</v>
          </cell>
          <cell r="AM329">
            <v>0</v>
          </cell>
          <cell r="AN329">
            <v>0</v>
          </cell>
          <cell r="AO329">
            <v>0</v>
          </cell>
          <cell r="AP329">
            <v>0</v>
          </cell>
          <cell r="AQ329">
            <v>0</v>
          </cell>
          <cell r="AR329">
            <v>0</v>
          </cell>
          <cell r="AS329">
            <v>0</v>
          </cell>
          <cell r="AT329">
            <v>273350</v>
          </cell>
          <cell r="AU329">
            <v>39050</v>
          </cell>
          <cell r="AV329">
            <v>5467000</v>
          </cell>
          <cell r="AW329">
            <v>382690</v>
          </cell>
          <cell r="AX329">
            <v>0</v>
          </cell>
          <cell r="AY329">
            <v>164850</v>
          </cell>
          <cell r="AZ329">
            <v>4607060</v>
          </cell>
          <cell r="BA329">
            <v>1099000</v>
          </cell>
          <cell r="BB329">
            <v>1</v>
          </cell>
          <cell r="BC329">
            <v>0</v>
          </cell>
          <cell r="BD329">
            <v>1099000</v>
          </cell>
          <cell r="BE329">
            <v>3508060</v>
          </cell>
          <cell r="BF329">
            <v>764807</v>
          </cell>
          <cell r="BG329">
            <v>4007103</v>
          </cell>
          <cell r="BH329">
            <v>1600000</v>
          </cell>
          <cell r="BI329">
            <v>0</v>
          </cell>
          <cell r="BJ329">
            <v>346052</v>
          </cell>
          <cell r="BK329">
            <v>0</v>
          </cell>
          <cell r="BL329">
            <v>2022001</v>
          </cell>
          <cell r="BM329" t="b">
            <v>1</v>
          </cell>
          <cell r="BN329">
            <v>39050</v>
          </cell>
          <cell r="BO329">
            <v>0</v>
          </cell>
          <cell r="BP329">
            <v>0</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E329">
            <v>0</v>
          </cell>
          <cell r="CF329">
            <v>0</v>
          </cell>
          <cell r="CG329" t="str">
            <v>IANUARIE</v>
          </cell>
          <cell r="CH329" t="str">
            <v>IA</v>
          </cell>
          <cell r="CI329">
            <v>0</v>
          </cell>
          <cell r="CJ329" t="b">
            <v>0</v>
          </cell>
          <cell r="CK329">
            <v>0</v>
          </cell>
          <cell r="CL329">
            <v>0</v>
          </cell>
          <cell r="CM329">
            <v>0</v>
          </cell>
          <cell r="CN329">
            <v>11</v>
          </cell>
          <cell r="CO329" t="str">
            <v>N</v>
          </cell>
          <cell r="CP329" t="str">
            <v>N</v>
          </cell>
          <cell r="CQ329" t="b">
            <v>0</v>
          </cell>
          <cell r="CR329">
            <v>0</v>
          </cell>
          <cell r="CS329">
            <v>0</v>
          </cell>
          <cell r="CT329">
            <v>0</v>
          </cell>
          <cell r="CU329">
            <v>0</v>
          </cell>
          <cell r="CV329">
            <v>0</v>
          </cell>
          <cell r="CW329">
            <v>0</v>
          </cell>
          <cell r="CX329">
            <v>0</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t="b">
            <v>0</v>
          </cell>
          <cell r="DN329" t="b">
            <v>0</v>
          </cell>
          <cell r="DO329" t="b">
            <v>0</v>
          </cell>
          <cell r="DP329" t="b">
            <v>0</v>
          </cell>
          <cell r="DQ329">
            <v>0</v>
          </cell>
          <cell r="DR329">
            <v>0</v>
          </cell>
          <cell r="DS329">
            <v>0</v>
          </cell>
          <cell r="DT329">
            <v>0</v>
          </cell>
          <cell r="DU329">
            <v>0</v>
          </cell>
          <cell r="DV329">
            <v>0</v>
          </cell>
          <cell r="DW329">
            <v>0</v>
          </cell>
          <cell r="DX329">
            <v>0</v>
          </cell>
          <cell r="DY329">
            <v>0</v>
          </cell>
          <cell r="DZ329">
            <v>0</v>
          </cell>
          <cell r="EA329">
            <v>0</v>
          </cell>
          <cell r="EB329">
            <v>0</v>
          </cell>
          <cell r="EC329">
            <v>0</v>
          </cell>
          <cell r="ED329">
            <v>0</v>
          </cell>
          <cell r="EE329">
            <v>0</v>
          </cell>
          <cell r="EF329">
            <v>0</v>
          </cell>
          <cell r="EG329">
            <v>0</v>
          </cell>
          <cell r="EH329">
            <v>0</v>
          </cell>
          <cell r="EI329">
            <v>0</v>
          </cell>
          <cell r="EJ329">
            <v>0</v>
          </cell>
          <cell r="EK329">
            <v>0</v>
          </cell>
          <cell r="EL329">
            <v>0</v>
          </cell>
          <cell r="EM329">
            <v>0</v>
          </cell>
          <cell r="EN329">
            <v>0</v>
          </cell>
          <cell r="EO329">
            <v>0</v>
          </cell>
          <cell r="EP329">
            <v>0</v>
          </cell>
          <cell r="EQ329">
            <v>0</v>
          </cell>
          <cell r="ER329" t="b">
            <v>0</v>
          </cell>
          <cell r="ES329">
            <v>8</v>
          </cell>
          <cell r="ET329">
            <v>152</v>
          </cell>
          <cell r="EU329">
            <v>0</v>
          </cell>
          <cell r="EV329">
            <v>36192</v>
          </cell>
          <cell r="EW329" t="b">
            <v>0</v>
          </cell>
        </row>
        <row r="330">
          <cell r="A330">
            <v>35</v>
          </cell>
          <cell r="B330" t="str">
            <v>1541228020061</v>
          </cell>
          <cell r="C330" t="str">
            <v>vechi</v>
          </cell>
          <cell r="D330" t="str">
            <v>UNCRUT PETRU-MARIUS</v>
          </cell>
          <cell r="E330" t="str">
            <v>UNCRUT</v>
          </cell>
          <cell r="F330" t="str">
            <v>PETRU-MARIUS</v>
          </cell>
          <cell r="G330" t="str">
            <v>referent</v>
          </cell>
          <cell r="H330">
            <v>0</v>
          </cell>
          <cell r="I330">
            <v>2299333</v>
          </cell>
          <cell r="J330">
            <v>2299333</v>
          </cell>
          <cell r="K330">
            <v>2299333</v>
          </cell>
          <cell r="L330">
            <v>0</v>
          </cell>
          <cell r="M330">
            <v>0</v>
          </cell>
          <cell r="N330">
            <v>0</v>
          </cell>
          <cell r="O330">
            <v>0</v>
          </cell>
          <cell r="P330">
            <v>0</v>
          </cell>
          <cell r="Q330">
            <v>168</v>
          </cell>
          <cell r="R330">
            <v>168</v>
          </cell>
          <cell r="S330">
            <v>0</v>
          </cell>
          <cell r="T330">
            <v>0</v>
          </cell>
          <cell r="U330">
            <v>9</v>
          </cell>
          <cell r="V330">
            <v>246357</v>
          </cell>
          <cell r="W330">
            <v>246357</v>
          </cell>
          <cell r="X330">
            <v>0</v>
          </cell>
          <cell r="Y330">
            <v>0</v>
          </cell>
          <cell r="Z330">
            <v>20</v>
          </cell>
          <cell r="AA330">
            <v>459867</v>
          </cell>
          <cell r="AB330">
            <v>459867</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137960</v>
          </cell>
          <cell r="AU330">
            <v>22993</v>
          </cell>
          <cell r="AV330">
            <v>3005557</v>
          </cell>
          <cell r="AW330">
            <v>210389</v>
          </cell>
          <cell r="AX330">
            <v>0</v>
          </cell>
          <cell r="AY330">
            <v>164850</v>
          </cell>
          <cell r="AZ330">
            <v>2469365</v>
          </cell>
          <cell r="BA330">
            <v>1099000</v>
          </cell>
          <cell r="BB330">
            <v>1</v>
          </cell>
          <cell r="BC330">
            <v>0</v>
          </cell>
          <cell r="BD330">
            <v>1099000</v>
          </cell>
          <cell r="BE330">
            <v>1370365</v>
          </cell>
          <cell r="BF330">
            <v>252234</v>
          </cell>
          <cell r="BG330">
            <v>2381981</v>
          </cell>
          <cell r="BH330">
            <v>1000000</v>
          </cell>
          <cell r="BI330">
            <v>0</v>
          </cell>
          <cell r="BJ330">
            <v>0</v>
          </cell>
          <cell r="BK330">
            <v>0</v>
          </cell>
          <cell r="BL330">
            <v>1358988</v>
          </cell>
          <cell r="BM330" t="b">
            <v>1</v>
          </cell>
          <cell r="BN330">
            <v>22993</v>
          </cell>
          <cell r="BO330">
            <v>0</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E330">
            <v>0</v>
          </cell>
          <cell r="CF330">
            <v>0</v>
          </cell>
          <cell r="CG330" t="str">
            <v>IANUARIE</v>
          </cell>
          <cell r="CI330">
            <v>0</v>
          </cell>
          <cell r="CJ330" t="b">
            <v>0</v>
          </cell>
          <cell r="CK330">
            <v>0</v>
          </cell>
          <cell r="CL330">
            <v>0</v>
          </cell>
          <cell r="CM330">
            <v>0</v>
          </cell>
          <cell r="CN330">
            <v>11</v>
          </cell>
          <cell r="CO330" t="str">
            <v>N</v>
          </cell>
          <cell r="CP330" t="str">
            <v>N</v>
          </cell>
          <cell r="CQ330" t="b">
            <v>0</v>
          </cell>
          <cell r="CR330">
            <v>0</v>
          </cell>
          <cell r="CS330">
            <v>0</v>
          </cell>
          <cell r="CT330">
            <v>0</v>
          </cell>
          <cell r="CU330">
            <v>0</v>
          </cell>
          <cell r="CV330">
            <v>0</v>
          </cell>
          <cell r="CW330">
            <v>0</v>
          </cell>
          <cell r="CX330">
            <v>0</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t="b">
            <v>0</v>
          </cell>
          <cell r="DN330" t="b">
            <v>0</v>
          </cell>
          <cell r="DO330" t="b">
            <v>0</v>
          </cell>
          <cell r="DP330" t="b">
            <v>0</v>
          </cell>
          <cell r="DQ330">
            <v>0</v>
          </cell>
          <cell r="DR330">
            <v>0</v>
          </cell>
          <cell r="DS330">
            <v>0</v>
          </cell>
          <cell r="DT330">
            <v>0</v>
          </cell>
          <cell r="DU330">
            <v>0</v>
          </cell>
          <cell r="DV330">
            <v>0</v>
          </cell>
          <cell r="DW330">
            <v>0</v>
          </cell>
          <cell r="DX330">
            <v>0</v>
          </cell>
          <cell r="DY330">
            <v>0</v>
          </cell>
          <cell r="DZ330">
            <v>0</v>
          </cell>
          <cell r="EA330">
            <v>0</v>
          </cell>
          <cell r="EB330">
            <v>0</v>
          </cell>
          <cell r="EC330">
            <v>0</v>
          </cell>
          <cell r="ED330">
            <v>0</v>
          </cell>
          <cell r="EE330">
            <v>0</v>
          </cell>
          <cell r="EF330">
            <v>0</v>
          </cell>
          <cell r="EG330">
            <v>0</v>
          </cell>
          <cell r="EH330">
            <v>0</v>
          </cell>
          <cell r="EI330">
            <v>0</v>
          </cell>
          <cell r="EJ330">
            <v>0</v>
          </cell>
          <cell r="EK330">
            <v>0</v>
          </cell>
          <cell r="EL330">
            <v>0</v>
          </cell>
          <cell r="EM330">
            <v>0</v>
          </cell>
          <cell r="EN330">
            <v>0</v>
          </cell>
          <cell r="EO330">
            <v>0</v>
          </cell>
          <cell r="EP330">
            <v>0</v>
          </cell>
          <cell r="EQ330">
            <v>0</v>
          </cell>
          <cell r="ER330" t="b">
            <v>0</v>
          </cell>
          <cell r="EV330">
            <v>36866</v>
          </cell>
          <cell r="EW330" t="b">
            <v>0</v>
          </cell>
        </row>
        <row r="331">
          <cell r="A331">
            <v>15</v>
          </cell>
          <cell r="B331" t="str">
            <v>2580103020040</v>
          </cell>
          <cell r="C331" t="str">
            <v>vechi</v>
          </cell>
          <cell r="D331" t="str">
            <v>MURESAN DANA-ELIRIA</v>
          </cell>
          <cell r="E331" t="str">
            <v>MURESAN</v>
          </cell>
          <cell r="F331" t="str">
            <v>DANA-ELIRIA</v>
          </cell>
          <cell r="G331" t="str">
            <v>sef birou</v>
          </cell>
          <cell r="H331">
            <v>0</v>
          </cell>
          <cell r="I331">
            <v>3905000</v>
          </cell>
          <cell r="J331">
            <v>4799896</v>
          </cell>
          <cell r="K331">
            <v>4799896</v>
          </cell>
          <cell r="L331">
            <v>894896</v>
          </cell>
          <cell r="M331">
            <v>894896</v>
          </cell>
          <cell r="N331">
            <v>0</v>
          </cell>
          <cell r="O331">
            <v>0</v>
          </cell>
          <cell r="P331">
            <v>0</v>
          </cell>
          <cell r="Q331">
            <v>168</v>
          </cell>
          <cell r="R331">
            <v>168</v>
          </cell>
          <cell r="S331">
            <v>0</v>
          </cell>
          <cell r="T331">
            <v>0</v>
          </cell>
          <cell r="U331">
            <v>0</v>
          </cell>
          <cell r="V331">
            <v>0</v>
          </cell>
          <cell r="W331">
            <v>0</v>
          </cell>
          <cell r="X331">
            <v>0</v>
          </cell>
          <cell r="Y331">
            <v>0</v>
          </cell>
          <cell r="Z331">
            <v>20</v>
          </cell>
          <cell r="AA331">
            <v>959979</v>
          </cell>
          <cell r="AB331">
            <v>959979</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287994</v>
          </cell>
          <cell r="AU331">
            <v>47999</v>
          </cell>
          <cell r="AV331">
            <v>5759875</v>
          </cell>
          <cell r="AW331">
            <v>403191</v>
          </cell>
          <cell r="AX331">
            <v>0</v>
          </cell>
          <cell r="AY331">
            <v>164850</v>
          </cell>
          <cell r="AZ331">
            <v>4855841</v>
          </cell>
          <cell r="BA331">
            <v>1099000</v>
          </cell>
          <cell r="BB331">
            <v>1.2</v>
          </cell>
          <cell r="BC331">
            <v>219800</v>
          </cell>
          <cell r="BD331">
            <v>1318800</v>
          </cell>
          <cell r="BE331">
            <v>3537041</v>
          </cell>
          <cell r="BF331">
            <v>772921</v>
          </cell>
          <cell r="BG331">
            <v>4247770</v>
          </cell>
          <cell r="BH331">
            <v>1900000</v>
          </cell>
          <cell r="BI331">
            <v>0</v>
          </cell>
          <cell r="BJ331">
            <v>0</v>
          </cell>
          <cell r="BK331">
            <v>0</v>
          </cell>
          <cell r="BL331">
            <v>2308720</v>
          </cell>
          <cell r="BM331" t="b">
            <v>1</v>
          </cell>
          <cell r="BN331">
            <v>39050</v>
          </cell>
          <cell r="BO331">
            <v>0</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E331">
            <v>0</v>
          </cell>
          <cell r="CF331">
            <v>0</v>
          </cell>
          <cell r="CG331" t="str">
            <v>IANUARIE</v>
          </cell>
          <cell r="CH331" t="str">
            <v>IA</v>
          </cell>
          <cell r="CI331">
            <v>0</v>
          </cell>
          <cell r="CJ331" t="b">
            <v>0</v>
          </cell>
          <cell r="CK331">
            <v>0</v>
          </cell>
          <cell r="CL331">
            <v>0</v>
          </cell>
          <cell r="CM331">
            <v>0</v>
          </cell>
          <cell r="CN331">
            <v>11</v>
          </cell>
          <cell r="CO331" t="str">
            <v>N</v>
          </cell>
          <cell r="CP331" t="str">
            <v>N</v>
          </cell>
          <cell r="CQ331" t="b">
            <v>0</v>
          </cell>
          <cell r="CR331">
            <v>0</v>
          </cell>
          <cell r="CS331">
            <v>0</v>
          </cell>
          <cell r="CT331">
            <v>0</v>
          </cell>
          <cell r="CU331">
            <v>0</v>
          </cell>
          <cell r="CV331">
            <v>0</v>
          </cell>
          <cell r="CW331">
            <v>0</v>
          </cell>
          <cell r="CX331">
            <v>0</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t="b">
            <v>0</v>
          </cell>
          <cell r="DN331" t="b">
            <v>0</v>
          </cell>
          <cell r="DO331" t="b">
            <v>0</v>
          </cell>
          <cell r="DP331" t="b">
            <v>0</v>
          </cell>
          <cell r="DQ331">
            <v>0</v>
          </cell>
          <cell r="DR331">
            <v>0</v>
          </cell>
          <cell r="DS331">
            <v>0</v>
          </cell>
          <cell r="DT331">
            <v>0</v>
          </cell>
          <cell r="DU331">
            <v>0</v>
          </cell>
          <cell r="DV331">
            <v>0</v>
          </cell>
          <cell r="DW331">
            <v>0</v>
          </cell>
          <cell r="DX331">
            <v>0</v>
          </cell>
          <cell r="DY331">
            <v>0</v>
          </cell>
          <cell r="DZ331">
            <v>0</v>
          </cell>
          <cell r="EA331">
            <v>0</v>
          </cell>
          <cell r="EB331">
            <v>0</v>
          </cell>
          <cell r="EC331">
            <v>0</v>
          </cell>
          <cell r="ED331">
            <v>0</v>
          </cell>
          <cell r="EE331">
            <v>0</v>
          </cell>
          <cell r="EF331">
            <v>0</v>
          </cell>
          <cell r="EG331">
            <v>0</v>
          </cell>
          <cell r="EH331">
            <v>0</v>
          </cell>
          <cell r="EI331">
            <v>0</v>
          </cell>
          <cell r="EJ331">
            <v>0</v>
          </cell>
          <cell r="EK331">
            <v>0</v>
          </cell>
          <cell r="EL331">
            <v>0</v>
          </cell>
          <cell r="EM331">
            <v>0</v>
          </cell>
          <cell r="EN331">
            <v>0</v>
          </cell>
          <cell r="EO331">
            <v>0</v>
          </cell>
          <cell r="EP331">
            <v>0</v>
          </cell>
          <cell r="EQ331">
            <v>0</v>
          </cell>
          <cell r="ER331" t="b">
            <v>0</v>
          </cell>
          <cell r="ES331">
            <v>0</v>
          </cell>
          <cell r="ET331">
            <v>0</v>
          </cell>
          <cell r="EU331">
            <v>0</v>
          </cell>
          <cell r="EV331">
            <v>36010</v>
          </cell>
          <cell r="EW331" t="b">
            <v>0</v>
          </cell>
        </row>
        <row r="332">
          <cell r="A332">
            <v>27</v>
          </cell>
          <cell r="B332" t="str">
            <v>2500903020028</v>
          </cell>
          <cell r="C332" t="str">
            <v>vechi</v>
          </cell>
          <cell r="D332" t="str">
            <v>BOARIU RADMILA-ELITA</v>
          </cell>
          <cell r="E332" t="str">
            <v>BOARIU</v>
          </cell>
          <cell r="F332" t="str">
            <v>RADMILA-ELITA</v>
          </cell>
          <cell r="G332" t="str">
            <v>referent</v>
          </cell>
          <cell r="H332">
            <v>0</v>
          </cell>
          <cell r="I332">
            <v>2547000</v>
          </cell>
          <cell r="J332">
            <v>2547000</v>
          </cell>
          <cell r="K332">
            <v>2547000</v>
          </cell>
          <cell r="L332">
            <v>0</v>
          </cell>
          <cell r="M332">
            <v>0</v>
          </cell>
          <cell r="N332">
            <v>0</v>
          </cell>
          <cell r="O332">
            <v>0</v>
          </cell>
          <cell r="P332">
            <v>0</v>
          </cell>
          <cell r="Q332">
            <v>168</v>
          </cell>
          <cell r="R332">
            <v>168</v>
          </cell>
          <cell r="S332">
            <v>0</v>
          </cell>
          <cell r="T332">
            <v>0</v>
          </cell>
          <cell r="U332">
            <v>0</v>
          </cell>
          <cell r="V332">
            <v>0</v>
          </cell>
          <cell r="W332">
            <v>0</v>
          </cell>
          <cell r="X332">
            <v>0</v>
          </cell>
          <cell r="Y332">
            <v>0</v>
          </cell>
          <cell r="Z332">
            <v>25</v>
          </cell>
          <cell r="AA332">
            <v>636750</v>
          </cell>
          <cell r="AB332">
            <v>636750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159188</v>
          </cell>
          <cell r="AU332">
            <v>25470</v>
          </cell>
          <cell r="AV332">
            <v>3183750</v>
          </cell>
          <cell r="AW332">
            <v>222862</v>
          </cell>
          <cell r="AX332">
            <v>0</v>
          </cell>
          <cell r="AY332">
            <v>164850</v>
          </cell>
          <cell r="AZ332">
            <v>2611380</v>
          </cell>
          <cell r="BA332">
            <v>1099000</v>
          </cell>
          <cell r="BB332">
            <v>1</v>
          </cell>
          <cell r="BC332">
            <v>0</v>
          </cell>
          <cell r="BD332">
            <v>1099000</v>
          </cell>
          <cell r="BE332">
            <v>1512380</v>
          </cell>
          <cell r="BF332">
            <v>284897</v>
          </cell>
          <cell r="BG332">
            <v>2491333</v>
          </cell>
          <cell r="BH332">
            <v>1100000</v>
          </cell>
          <cell r="BI332">
            <v>0</v>
          </cell>
          <cell r="BJ332">
            <v>0</v>
          </cell>
          <cell r="BK332">
            <v>0</v>
          </cell>
          <cell r="BL332">
            <v>1365863</v>
          </cell>
          <cell r="BM332" t="b">
            <v>1</v>
          </cell>
          <cell r="BN332">
            <v>25470</v>
          </cell>
          <cell r="BO332">
            <v>0</v>
          </cell>
          <cell r="BP332">
            <v>0</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E332">
            <v>0</v>
          </cell>
          <cell r="CF332">
            <v>0</v>
          </cell>
          <cell r="CG332" t="str">
            <v>IANUARIE</v>
          </cell>
          <cell r="CH332" t="str">
            <v>IA</v>
          </cell>
          <cell r="CI332">
            <v>0</v>
          </cell>
          <cell r="CJ332" t="b">
            <v>0</v>
          </cell>
          <cell r="CK332">
            <v>0</v>
          </cell>
          <cell r="CL332">
            <v>0</v>
          </cell>
          <cell r="CM332">
            <v>0</v>
          </cell>
          <cell r="CN332">
            <v>11</v>
          </cell>
          <cell r="CO332" t="str">
            <v>N</v>
          </cell>
          <cell r="CP332" t="str">
            <v>N</v>
          </cell>
          <cell r="CQ332" t="b">
            <v>0</v>
          </cell>
          <cell r="CR332">
            <v>0</v>
          </cell>
          <cell r="CS332">
            <v>0</v>
          </cell>
          <cell r="CT332">
            <v>0</v>
          </cell>
          <cell r="CU332">
            <v>0</v>
          </cell>
          <cell r="CV332">
            <v>0</v>
          </cell>
          <cell r="CW332">
            <v>0</v>
          </cell>
          <cell r="CX332">
            <v>0</v>
          </cell>
          <cell r="CY332">
            <v>0</v>
          </cell>
          <cell r="CZ332">
            <v>0</v>
          </cell>
          <cell r="DA332">
            <v>0</v>
          </cell>
          <cell r="DB332">
            <v>0</v>
          </cell>
          <cell r="DC332">
            <v>0</v>
          </cell>
          <cell r="DD332">
            <v>0</v>
          </cell>
          <cell r="DE332">
            <v>0</v>
          </cell>
          <cell r="DF332">
            <v>0</v>
          </cell>
          <cell r="DG332">
            <v>0</v>
          </cell>
          <cell r="DH332">
            <v>0</v>
          </cell>
          <cell r="DI332">
            <v>0</v>
          </cell>
          <cell r="DJ332">
            <v>0</v>
          </cell>
          <cell r="DK332">
            <v>0</v>
          </cell>
          <cell r="DL332">
            <v>0</v>
          </cell>
          <cell r="DM332" t="b">
            <v>0</v>
          </cell>
          <cell r="DN332" t="b">
            <v>0</v>
          </cell>
          <cell r="DO332" t="b">
            <v>0</v>
          </cell>
          <cell r="DP332" t="b">
            <v>0</v>
          </cell>
          <cell r="DQ332">
            <v>0</v>
          </cell>
          <cell r="DR332">
            <v>0</v>
          </cell>
          <cell r="DS332">
            <v>0</v>
          </cell>
          <cell r="DT332">
            <v>0</v>
          </cell>
          <cell r="DU332">
            <v>0</v>
          </cell>
          <cell r="DV332">
            <v>0</v>
          </cell>
          <cell r="DW332">
            <v>0</v>
          </cell>
          <cell r="DX332">
            <v>0</v>
          </cell>
          <cell r="DY332">
            <v>0</v>
          </cell>
          <cell r="DZ332">
            <v>0</v>
          </cell>
          <cell r="EA332">
            <v>0</v>
          </cell>
          <cell r="EB332">
            <v>0</v>
          </cell>
          <cell r="EC332">
            <v>0</v>
          </cell>
          <cell r="ED332">
            <v>0</v>
          </cell>
          <cell r="EE332">
            <v>0</v>
          </cell>
          <cell r="EF332">
            <v>0</v>
          </cell>
          <cell r="EG332">
            <v>0</v>
          </cell>
          <cell r="EH332">
            <v>0</v>
          </cell>
          <cell r="EI332">
            <v>0</v>
          </cell>
          <cell r="EJ332">
            <v>0</v>
          </cell>
          <cell r="EK332">
            <v>0</v>
          </cell>
          <cell r="EL332">
            <v>0</v>
          </cell>
          <cell r="EM332">
            <v>0</v>
          </cell>
          <cell r="EN332">
            <v>0</v>
          </cell>
          <cell r="EO332">
            <v>0</v>
          </cell>
          <cell r="EP332">
            <v>0</v>
          </cell>
          <cell r="EQ332">
            <v>0</v>
          </cell>
          <cell r="ER332" t="b">
            <v>0</v>
          </cell>
          <cell r="ES332">
            <v>0</v>
          </cell>
          <cell r="ET332">
            <v>0</v>
          </cell>
          <cell r="EU332">
            <v>0</v>
          </cell>
          <cell r="EW332" t="b">
            <v>0</v>
          </cell>
        </row>
        <row r="333">
          <cell r="A333">
            <v>32</v>
          </cell>
          <cell r="B333" t="str">
            <v>2560111020052</v>
          </cell>
          <cell r="C333" t="str">
            <v>vechi</v>
          </cell>
          <cell r="D333" t="str">
            <v>MARTINESCU RODICA-MONICA</v>
          </cell>
          <cell r="E333" t="str">
            <v>MARTINESCU</v>
          </cell>
          <cell r="F333" t="str">
            <v>RODICA-MONICA</v>
          </cell>
          <cell r="G333" t="str">
            <v>referent</v>
          </cell>
          <cell r="H333">
            <v>0</v>
          </cell>
          <cell r="I333">
            <v>2547000</v>
          </cell>
          <cell r="J333">
            <v>2547000</v>
          </cell>
          <cell r="K333">
            <v>2547000</v>
          </cell>
          <cell r="L333">
            <v>0</v>
          </cell>
          <cell r="M333">
            <v>0</v>
          </cell>
          <cell r="N333">
            <v>0</v>
          </cell>
          <cell r="O333">
            <v>0</v>
          </cell>
          <cell r="P333">
            <v>0</v>
          </cell>
          <cell r="Q333">
            <v>168</v>
          </cell>
          <cell r="R333">
            <v>168</v>
          </cell>
          <cell r="S333">
            <v>0</v>
          </cell>
          <cell r="T333">
            <v>0</v>
          </cell>
          <cell r="U333">
            <v>0</v>
          </cell>
          <cell r="V333">
            <v>0</v>
          </cell>
          <cell r="W333">
            <v>0</v>
          </cell>
          <cell r="X333">
            <v>0</v>
          </cell>
          <cell r="Y333">
            <v>0</v>
          </cell>
          <cell r="Z333">
            <v>25</v>
          </cell>
          <cell r="AA333">
            <v>636750</v>
          </cell>
          <cell r="AB333">
            <v>636750</v>
          </cell>
          <cell r="AC333">
            <v>0</v>
          </cell>
          <cell r="AD333">
            <v>0</v>
          </cell>
          <cell r="AE333">
            <v>0</v>
          </cell>
          <cell r="AF333">
            <v>15</v>
          </cell>
          <cell r="AG333">
            <v>382050</v>
          </cell>
          <cell r="AH333">
            <v>382050</v>
          </cell>
          <cell r="AI333">
            <v>0</v>
          </cell>
          <cell r="AJ333">
            <v>0</v>
          </cell>
          <cell r="AK333">
            <v>0</v>
          </cell>
          <cell r="AL333">
            <v>0</v>
          </cell>
          <cell r="AM333">
            <v>0</v>
          </cell>
          <cell r="AN333">
            <v>0</v>
          </cell>
          <cell r="AO333">
            <v>0</v>
          </cell>
          <cell r="AP333">
            <v>0</v>
          </cell>
          <cell r="AQ333">
            <v>0</v>
          </cell>
          <cell r="AR333">
            <v>0</v>
          </cell>
          <cell r="AS333">
            <v>0</v>
          </cell>
          <cell r="AT333">
            <v>178290</v>
          </cell>
          <cell r="AU333">
            <v>25470</v>
          </cell>
          <cell r="AV333">
            <v>3565800</v>
          </cell>
          <cell r="AW333">
            <v>249606</v>
          </cell>
          <cell r="AX333">
            <v>0</v>
          </cell>
          <cell r="AY333">
            <v>164850</v>
          </cell>
          <cell r="AZ333">
            <v>2947584</v>
          </cell>
          <cell r="BA333">
            <v>1099000</v>
          </cell>
          <cell r="BB333">
            <v>1.35</v>
          </cell>
          <cell r="BC333">
            <v>384650</v>
          </cell>
          <cell r="BD333">
            <v>1483650</v>
          </cell>
          <cell r="BE333">
            <v>1463934</v>
          </cell>
          <cell r="BF333">
            <v>273755</v>
          </cell>
          <cell r="BG333">
            <v>2838679</v>
          </cell>
          <cell r="BH333">
            <v>1300000</v>
          </cell>
          <cell r="BI333">
            <v>0</v>
          </cell>
          <cell r="BJ333">
            <v>0</v>
          </cell>
          <cell r="BK333">
            <v>0</v>
          </cell>
          <cell r="BL333">
            <v>1513209</v>
          </cell>
          <cell r="BM333" t="b">
            <v>1</v>
          </cell>
          <cell r="BN333">
            <v>25470</v>
          </cell>
          <cell r="BO333">
            <v>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E333">
            <v>0</v>
          </cell>
          <cell r="CF333">
            <v>0</v>
          </cell>
          <cell r="CG333" t="str">
            <v>IANUARIE</v>
          </cell>
          <cell r="CH333" t="str">
            <v>IA</v>
          </cell>
          <cell r="CI333">
            <v>0</v>
          </cell>
          <cell r="CJ333" t="b">
            <v>0</v>
          </cell>
          <cell r="CK333">
            <v>0</v>
          </cell>
          <cell r="CL333">
            <v>0</v>
          </cell>
          <cell r="CM333">
            <v>0</v>
          </cell>
          <cell r="CN333">
            <v>11</v>
          </cell>
          <cell r="CO333" t="str">
            <v>N</v>
          </cell>
          <cell r="CP333" t="str">
            <v>N</v>
          </cell>
          <cell r="CQ333" t="b">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t="b">
            <v>0</v>
          </cell>
          <cell r="DN333" t="b">
            <v>0</v>
          </cell>
          <cell r="DO333" t="b">
            <v>0</v>
          </cell>
          <cell r="DP333" t="b">
            <v>0</v>
          </cell>
          <cell r="DQ333">
            <v>0</v>
          </cell>
          <cell r="DR333">
            <v>0</v>
          </cell>
          <cell r="DS333">
            <v>0</v>
          </cell>
          <cell r="DT333">
            <v>0</v>
          </cell>
          <cell r="DU333">
            <v>0</v>
          </cell>
          <cell r="DV333">
            <v>0</v>
          </cell>
          <cell r="DW333">
            <v>0</v>
          </cell>
          <cell r="DX333">
            <v>0</v>
          </cell>
          <cell r="DY333">
            <v>0</v>
          </cell>
          <cell r="DZ333">
            <v>0</v>
          </cell>
          <cell r="EA333">
            <v>0</v>
          </cell>
          <cell r="EB333">
            <v>0</v>
          </cell>
          <cell r="EC333">
            <v>0</v>
          </cell>
          <cell r="ED333">
            <v>0</v>
          </cell>
          <cell r="EE333">
            <v>0</v>
          </cell>
          <cell r="EF333">
            <v>0</v>
          </cell>
          <cell r="EG333">
            <v>0</v>
          </cell>
          <cell r="EH333">
            <v>0</v>
          </cell>
          <cell r="EI333">
            <v>0</v>
          </cell>
          <cell r="EJ333">
            <v>0</v>
          </cell>
          <cell r="EK333">
            <v>0</v>
          </cell>
          <cell r="EL333">
            <v>0</v>
          </cell>
          <cell r="EM333">
            <v>0</v>
          </cell>
          <cell r="EN333">
            <v>0</v>
          </cell>
          <cell r="EO333">
            <v>0</v>
          </cell>
          <cell r="EP333">
            <v>0</v>
          </cell>
          <cell r="EQ333">
            <v>0</v>
          </cell>
          <cell r="ER333" t="b">
            <v>0</v>
          </cell>
          <cell r="ES333">
            <v>0</v>
          </cell>
          <cell r="ET333">
            <v>0</v>
          </cell>
          <cell r="EU333">
            <v>0</v>
          </cell>
          <cell r="EV333">
            <v>36283</v>
          </cell>
          <cell r="EW333" t="b">
            <v>0</v>
          </cell>
        </row>
        <row r="334">
          <cell r="A334">
            <v>16</v>
          </cell>
          <cell r="B334" t="str">
            <v>1700913020059</v>
          </cell>
          <cell r="C334" t="str">
            <v>vechi</v>
          </cell>
          <cell r="D334" t="str">
            <v>CIOBANCAN IULIAN-VALERIU</v>
          </cell>
          <cell r="E334" t="str">
            <v>CIOBANCAN</v>
          </cell>
          <cell r="F334" t="str">
            <v>IULIAN-VALERIU</v>
          </cell>
          <cell r="G334" t="str">
            <v>consilier</v>
          </cell>
          <cell r="H334">
            <v>0</v>
          </cell>
          <cell r="I334">
            <v>3183600</v>
          </cell>
          <cell r="J334">
            <v>3183600</v>
          </cell>
          <cell r="K334">
            <v>3183600</v>
          </cell>
          <cell r="L334">
            <v>0</v>
          </cell>
          <cell r="M334">
            <v>0</v>
          </cell>
          <cell r="N334">
            <v>0</v>
          </cell>
          <cell r="O334">
            <v>0</v>
          </cell>
          <cell r="P334">
            <v>0</v>
          </cell>
          <cell r="Q334">
            <v>168</v>
          </cell>
          <cell r="R334">
            <v>168</v>
          </cell>
          <cell r="S334">
            <v>0</v>
          </cell>
          <cell r="T334">
            <v>0</v>
          </cell>
          <cell r="U334">
            <v>0</v>
          </cell>
          <cell r="V334">
            <v>0</v>
          </cell>
          <cell r="W334">
            <v>0</v>
          </cell>
          <cell r="X334">
            <v>0</v>
          </cell>
          <cell r="Y334">
            <v>0</v>
          </cell>
          <cell r="Z334">
            <v>10</v>
          </cell>
          <cell r="AA334">
            <v>318360</v>
          </cell>
          <cell r="AB334">
            <v>318360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175098</v>
          </cell>
          <cell r="AU334">
            <v>31836</v>
          </cell>
          <cell r="AV334">
            <v>3501960</v>
          </cell>
          <cell r="AW334">
            <v>245137</v>
          </cell>
          <cell r="AX334">
            <v>0</v>
          </cell>
          <cell r="AY334">
            <v>164850</v>
          </cell>
          <cell r="AZ334">
            <v>2885039</v>
          </cell>
          <cell r="BA334">
            <v>1099000</v>
          </cell>
          <cell r="BB334">
            <v>1</v>
          </cell>
          <cell r="BC334">
            <v>0</v>
          </cell>
          <cell r="BD334">
            <v>1099000</v>
          </cell>
          <cell r="BE334">
            <v>1786039</v>
          </cell>
          <cell r="BF334">
            <v>347839</v>
          </cell>
          <cell r="BG334">
            <v>2702050</v>
          </cell>
          <cell r="BH334">
            <v>1200000</v>
          </cell>
          <cell r="BI334">
            <v>0</v>
          </cell>
          <cell r="BJ334">
            <v>0</v>
          </cell>
          <cell r="BK334">
            <v>0</v>
          </cell>
          <cell r="BL334">
            <v>1470214</v>
          </cell>
          <cell r="BM334" t="b">
            <v>1</v>
          </cell>
          <cell r="BN334">
            <v>31836</v>
          </cell>
          <cell r="BO334">
            <v>0</v>
          </cell>
          <cell r="BP334">
            <v>0</v>
          </cell>
          <cell r="BQ334">
            <v>0</v>
          </cell>
          <cell r="BR334">
            <v>0</v>
          </cell>
          <cell r="BS334">
            <v>0</v>
          </cell>
          <cell r="BT334">
            <v>0</v>
          </cell>
          <cell r="BU334">
            <v>0</v>
          </cell>
          <cell r="BV334">
            <v>0</v>
          </cell>
          <cell r="BW334">
            <v>0</v>
          </cell>
          <cell r="BX334">
            <v>0</v>
          </cell>
          <cell r="BY334">
            <v>0</v>
          </cell>
          <cell r="BZ334">
            <v>0</v>
          </cell>
          <cell r="CA334">
            <v>0</v>
          </cell>
          <cell r="CB334">
            <v>0</v>
          </cell>
          <cell r="CC334">
            <v>0</v>
          </cell>
          <cell r="CE334">
            <v>0</v>
          </cell>
          <cell r="CF334">
            <v>0</v>
          </cell>
          <cell r="CG334" t="str">
            <v>IANUARIE</v>
          </cell>
          <cell r="CH334" t="str">
            <v>I</v>
          </cell>
          <cell r="CI334">
            <v>0</v>
          </cell>
          <cell r="CJ334" t="b">
            <v>0</v>
          </cell>
          <cell r="CK334">
            <v>0</v>
          </cell>
          <cell r="CL334">
            <v>0</v>
          </cell>
          <cell r="CM334">
            <v>0</v>
          </cell>
          <cell r="CN334">
            <v>11</v>
          </cell>
          <cell r="CO334" t="str">
            <v>N</v>
          </cell>
          <cell r="CP334" t="str">
            <v>N</v>
          </cell>
          <cell r="CQ334" t="b">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0</v>
          </cell>
          <cell r="DM334" t="b">
            <v>0</v>
          </cell>
          <cell r="DN334" t="b">
            <v>0</v>
          </cell>
          <cell r="DO334" t="b">
            <v>0</v>
          </cell>
          <cell r="DP334" t="b">
            <v>0</v>
          </cell>
          <cell r="DQ334">
            <v>0</v>
          </cell>
          <cell r="DR334">
            <v>0</v>
          </cell>
          <cell r="DS334">
            <v>0</v>
          </cell>
          <cell r="DT334">
            <v>0</v>
          </cell>
          <cell r="DU334">
            <v>0</v>
          </cell>
          <cell r="DV334">
            <v>0</v>
          </cell>
          <cell r="DW334">
            <v>0</v>
          </cell>
          <cell r="DX334">
            <v>0</v>
          </cell>
          <cell r="DY334">
            <v>0</v>
          </cell>
          <cell r="DZ334">
            <v>0</v>
          </cell>
          <cell r="EA334">
            <v>0</v>
          </cell>
          <cell r="EB334">
            <v>0</v>
          </cell>
          <cell r="EC334">
            <v>0</v>
          </cell>
          <cell r="ED334">
            <v>0</v>
          </cell>
          <cell r="EE334">
            <v>0</v>
          </cell>
          <cell r="EF334">
            <v>0</v>
          </cell>
          <cell r="EG334">
            <v>0</v>
          </cell>
          <cell r="EH334">
            <v>0</v>
          </cell>
          <cell r="EI334">
            <v>0</v>
          </cell>
          <cell r="EJ334">
            <v>0</v>
          </cell>
          <cell r="EK334">
            <v>0</v>
          </cell>
          <cell r="EL334">
            <v>0</v>
          </cell>
          <cell r="EM334">
            <v>0</v>
          </cell>
          <cell r="EN334">
            <v>0</v>
          </cell>
          <cell r="EO334">
            <v>0</v>
          </cell>
          <cell r="EP334">
            <v>0</v>
          </cell>
          <cell r="EQ334">
            <v>0</v>
          </cell>
          <cell r="ER334" t="b">
            <v>0</v>
          </cell>
          <cell r="ES334">
            <v>0</v>
          </cell>
          <cell r="ET334">
            <v>0</v>
          </cell>
          <cell r="EU334">
            <v>0</v>
          </cell>
          <cell r="EW334" t="b">
            <v>0</v>
          </cell>
        </row>
        <row r="335">
          <cell r="A335">
            <v>19</v>
          </cell>
          <cell r="B335" t="str">
            <v>2670807020125</v>
          </cell>
          <cell r="C335" t="str">
            <v>vechi</v>
          </cell>
          <cell r="D335" t="str">
            <v>PETRUSE MONICA</v>
          </cell>
          <cell r="E335" t="str">
            <v>PETRUSE</v>
          </cell>
          <cell r="F335" t="str">
            <v>LACRAMIOARA-MONICA</v>
          </cell>
          <cell r="G335" t="str">
            <v>inspector</v>
          </cell>
          <cell r="H335">
            <v>0</v>
          </cell>
          <cell r="I335">
            <v>1000000</v>
          </cell>
          <cell r="J335">
            <v>1000000</v>
          </cell>
          <cell r="K335">
            <v>523810</v>
          </cell>
          <cell r="L335">
            <v>0</v>
          </cell>
          <cell r="M335">
            <v>0</v>
          </cell>
          <cell r="N335">
            <v>0</v>
          </cell>
          <cell r="O335">
            <v>0</v>
          </cell>
          <cell r="P335">
            <v>0</v>
          </cell>
          <cell r="Q335">
            <v>168</v>
          </cell>
          <cell r="R335">
            <v>88</v>
          </cell>
          <cell r="S335">
            <v>0</v>
          </cell>
          <cell r="T335">
            <v>0</v>
          </cell>
          <cell r="U335">
            <v>0</v>
          </cell>
          <cell r="V335">
            <v>0</v>
          </cell>
          <cell r="W335">
            <v>0</v>
          </cell>
          <cell r="X335">
            <v>0</v>
          </cell>
          <cell r="Y335">
            <v>0</v>
          </cell>
          <cell r="Z335">
            <v>15</v>
          </cell>
          <cell r="AA335">
            <v>78572</v>
          </cell>
          <cell r="AB335">
            <v>150000</v>
          </cell>
          <cell r="AC335">
            <v>10</v>
          </cell>
          <cell r="AD335">
            <v>52381</v>
          </cell>
          <cell r="AE335">
            <v>100000</v>
          </cell>
          <cell r="AF335">
            <v>0</v>
          </cell>
          <cell r="AG335">
            <v>0</v>
          </cell>
          <cell r="AH335">
            <v>0</v>
          </cell>
          <cell r="AI335">
            <v>0</v>
          </cell>
          <cell r="AJ335">
            <v>0</v>
          </cell>
          <cell r="AK335">
            <v>505952</v>
          </cell>
          <cell r="AL335">
            <v>0</v>
          </cell>
          <cell r="AM335">
            <v>0</v>
          </cell>
          <cell r="AN335">
            <v>0</v>
          </cell>
          <cell r="AO335">
            <v>0</v>
          </cell>
          <cell r="AP335">
            <v>0</v>
          </cell>
          <cell r="AQ335">
            <v>0</v>
          </cell>
          <cell r="AR335">
            <v>0</v>
          </cell>
          <cell r="AS335">
            <v>0</v>
          </cell>
          <cell r="AT335">
            <v>62500</v>
          </cell>
          <cell r="AU335">
            <v>10000</v>
          </cell>
          <cell r="AV335">
            <v>1160715</v>
          </cell>
          <cell r="AW335">
            <v>45833</v>
          </cell>
          <cell r="AX335">
            <v>0</v>
          </cell>
          <cell r="AY335">
            <v>164850</v>
          </cell>
          <cell r="AZ335">
            <v>877532</v>
          </cell>
          <cell r="BA335">
            <v>1099000</v>
          </cell>
          <cell r="BB335">
            <v>1.7</v>
          </cell>
          <cell r="BC335">
            <v>769300</v>
          </cell>
          <cell r="BD335">
            <v>877532</v>
          </cell>
          <cell r="BE335">
            <v>0</v>
          </cell>
          <cell r="BF335">
            <v>0</v>
          </cell>
          <cell r="BG335">
            <v>1042382</v>
          </cell>
          <cell r="BH335">
            <v>500000</v>
          </cell>
          <cell r="BI335">
            <v>0</v>
          </cell>
          <cell r="BJ335">
            <v>0</v>
          </cell>
          <cell r="BK335">
            <v>0</v>
          </cell>
          <cell r="BL335">
            <v>532382</v>
          </cell>
          <cell r="BM335" t="b">
            <v>1</v>
          </cell>
          <cell r="BN335">
            <v>10000</v>
          </cell>
          <cell r="BO335">
            <v>0</v>
          </cell>
          <cell r="BP335">
            <v>0</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E335">
            <v>0</v>
          </cell>
          <cell r="CF335">
            <v>0</v>
          </cell>
          <cell r="CG335" t="str">
            <v>IANUARIE</v>
          </cell>
          <cell r="CH335" t="str">
            <v>I</v>
          </cell>
          <cell r="CI335">
            <v>0</v>
          </cell>
          <cell r="CJ335" t="b">
            <v>0</v>
          </cell>
          <cell r="CK335">
            <v>0</v>
          </cell>
          <cell r="CL335">
            <v>0</v>
          </cell>
          <cell r="CM335">
            <v>0</v>
          </cell>
          <cell r="CN335">
            <v>11</v>
          </cell>
          <cell r="CO335" t="str">
            <v>N</v>
          </cell>
          <cell r="CP335" t="str">
            <v>N</v>
          </cell>
          <cell r="CQ335" t="b">
            <v>0</v>
          </cell>
          <cell r="CR335">
            <v>85</v>
          </cell>
          <cell r="CS335">
            <v>0</v>
          </cell>
          <cell r="CT335">
            <v>80</v>
          </cell>
          <cell r="CU335">
            <v>0</v>
          </cell>
          <cell r="CV335">
            <v>80</v>
          </cell>
          <cell r="CW335">
            <v>0</v>
          </cell>
          <cell r="CX335">
            <v>0</v>
          </cell>
          <cell r="CY335">
            <v>505952</v>
          </cell>
          <cell r="CZ335">
            <v>80</v>
          </cell>
          <cell r="DA335">
            <v>0</v>
          </cell>
          <cell r="DB335">
            <v>80</v>
          </cell>
          <cell r="DC335">
            <v>0</v>
          </cell>
          <cell r="DD335">
            <v>505952</v>
          </cell>
          <cell r="DE335">
            <v>505952</v>
          </cell>
          <cell r="DF335">
            <v>0</v>
          </cell>
          <cell r="DG335">
            <v>0</v>
          </cell>
          <cell r="DH335">
            <v>0</v>
          </cell>
          <cell r="DI335">
            <v>0</v>
          </cell>
          <cell r="DJ335">
            <v>0</v>
          </cell>
          <cell r="DK335">
            <v>0</v>
          </cell>
          <cell r="DL335">
            <v>0</v>
          </cell>
          <cell r="DM335" t="b">
            <v>0</v>
          </cell>
          <cell r="DN335" t="b">
            <v>1</v>
          </cell>
          <cell r="DO335" t="b">
            <v>0</v>
          </cell>
          <cell r="DP335" t="b">
            <v>0</v>
          </cell>
          <cell r="DQ335">
            <v>0</v>
          </cell>
          <cell r="DR335">
            <v>0</v>
          </cell>
          <cell r="DS335">
            <v>0</v>
          </cell>
          <cell r="DT335">
            <v>0</v>
          </cell>
          <cell r="DU335">
            <v>0</v>
          </cell>
          <cell r="DV335">
            <v>0</v>
          </cell>
          <cell r="DW335">
            <v>0</v>
          </cell>
          <cell r="DX335">
            <v>0</v>
          </cell>
          <cell r="DY335">
            <v>0</v>
          </cell>
          <cell r="DZ335">
            <v>0</v>
          </cell>
          <cell r="EA335">
            <v>0</v>
          </cell>
          <cell r="EB335">
            <v>0</v>
          </cell>
          <cell r="EC335">
            <v>0</v>
          </cell>
          <cell r="ED335">
            <v>0</v>
          </cell>
          <cell r="EE335">
            <v>0</v>
          </cell>
          <cell r="EF335">
            <v>0</v>
          </cell>
          <cell r="EG335">
            <v>0</v>
          </cell>
          <cell r="EH335">
            <v>0</v>
          </cell>
          <cell r="EI335">
            <v>0</v>
          </cell>
          <cell r="EJ335">
            <v>0</v>
          </cell>
          <cell r="EK335">
            <v>0</v>
          </cell>
          <cell r="EL335">
            <v>0</v>
          </cell>
          <cell r="EM335">
            <v>0</v>
          </cell>
          <cell r="EN335">
            <v>0</v>
          </cell>
          <cell r="EO335">
            <v>0</v>
          </cell>
          <cell r="EP335">
            <v>0</v>
          </cell>
          <cell r="EQ335">
            <v>0</v>
          </cell>
          <cell r="ER335" t="b">
            <v>0</v>
          </cell>
          <cell r="ES335">
            <v>0</v>
          </cell>
          <cell r="ET335">
            <v>0</v>
          </cell>
          <cell r="EU335">
            <v>0</v>
          </cell>
          <cell r="EV335">
            <v>34857</v>
          </cell>
          <cell r="EW335" t="b">
            <v>0</v>
          </cell>
        </row>
        <row r="336">
          <cell r="A336">
            <v>17</v>
          </cell>
          <cell r="B336" t="str">
            <v>1760614020033</v>
          </cell>
          <cell r="C336" t="str">
            <v>vechi</v>
          </cell>
          <cell r="D336" t="str">
            <v>CRASOVAN COSMIN-LUCIAN</v>
          </cell>
          <cell r="E336" t="str">
            <v>CRASOVAN</v>
          </cell>
          <cell r="F336" t="str">
            <v>COSMIN-LUCIAN</v>
          </cell>
          <cell r="G336" t="str">
            <v>consilier</v>
          </cell>
          <cell r="H336">
            <v>0</v>
          </cell>
          <cell r="I336">
            <v>3384900</v>
          </cell>
          <cell r="J336">
            <v>3384900</v>
          </cell>
          <cell r="K336">
            <v>3384900</v>
          </cell>
          <cell r="L336">
            <v>0</v>
          </cell>
          <cell r="M336">
            <v>0</v>
          </cell>
          <cell r="N336">
            <v>0</v>
          </cell>
          <cell r="O336">
            <v>0</v>
          </cell>
          <cell r="P336">
            <v>0</v>
          </cell>
          <cell r="Q336">
            <v>168</v>
          </cell>
          <cell r="R336">
            <v>168</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169245</v>
          </cell>
          <cell r="AU336">
            <v>33849</v>
          </cell>
          <cell r="AV336">
            <v>3384900</v>
          </cell>
          <cell r="AW336">
            <v>236943</v>
          </cell>
          <cell r="AX336">
            <v>0</v>
          </cell>
          <cell r="AY336">
            <v>164850</v>
          </cell>
          <cell r="AZ336">
            <v>2780013</v>
          </cell>
          <cell r="BA336">
            <v>1099000</v>
          </cell>
          <cell r="BB336">
            <v>1</v>
          </cell>
          <cell r="BC336">
            <v>0</v>
          </cell>
          <cell r="BD336">
            <v>1099000</v>
          </cell>
          <cell r="BE336">
            <v>1681013</v>
          </cell>
          <cell r="BF336">
            <v>323683</v>
          </cell>
          <cell r="BG336">
            <v>2621180</v>
          </cell>
          <cell r="BH336">
            <v>1000000</v>
          </cell>
          <cell r="BI336">
            <v>0</v>
          </cell>
          <cell r="BJ336">
            <v>310528</v>
          </cell>
          <cell r="BK336">
            <v>0</v>
          </cell>
          <cell r="BL336">
            <v>1276803</v>
          </cell>
          <cell r="BM336" t="b">
            <v>1</v>
          </cell>
          <cell r="BN336">
            <v>33849</v>
          </cell>
          <cell r="BO336">
            <v>0</v>
          </cell>
          <cell r="BP336">
            <v>0</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E336">
            <v>0</v>
          </cell>
          <cell r="CF336">
            <v>0</v>
          </cell>
          <cell r="CG336" t="str">
            <v>IANUARIE</v>
          </cell>
          <cell r="CH336" t="str">
            <v>I</v>
          </cell>
          <cell r="CI336">
            <v>0</v>
          </cell>
          <cell r="CJ336" t="b">
            <v>0</v>
          </cell>
          <cell r="CK336">
            <v>0</v>
          </cell>
          <cell r="CL336">
            <v>0</v>
          </cell>
          <cell r="CM336">
            <v>0</v>
          </cell>
          <cell r="CN336">
            <v>11</v>
          </cell>
          <cell r="CO336" t="str">
            <v>N</v>
          </cell>
          <cell r="CP336" t="str">
            <v>N</v>
          </cell>
          <cell r="CQ336" t="b">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t="b">
            <v>0</v>
          </cell>
          <cell r="DN336" t="b">
            <v>0</v>
          </cell>
          <cell r="DO336" t="b">
            <v>0</v>
          </cell>
          <cell r="DP336" t="b">
            <v>0</v>
          </cell>
          <cell r="DQ336">
            <v>0</v>
          </cell>
          <cell r="DR336">
            <v>0</v>
          </cell>
          <cell r="DS336">
            <v>0</v>
          </cell>
          <cell r="DT336">
            <v>0</v>
          </cell>
          <cell r="DU336">
            <v>0</v>
          </cell>
          <cell r="DV336">
            <v>0</v>
          </cell>
          <cell r="DW336">
            <v>0</v>
          </cell>
          <cell r="DX336">
            <v>0</v>
          </cell>
          <cell r="DY336">
            <v>0</v>
          </cell>
          <cell r="DZ336">
            <v>0</v>
          </cell>
          <cell r="EA336">
            <v>0</v>
          </cell>
          <cell r="EB336">
            <v>0</v>
          </cell>
          <cell r="EC336">
            <v>0</v>
          </cell>
          <cell r="ED336">
            <v>0</v>
          </cell>
          <cell r="EE336">
            <v>0</v>
          </cell>
          <cell r="EF336">
            <v>0</v>
          </cell>
          <cell r="EG336">
            <v>0</v>
          </cell>
          <cell r="EH336">
            <v>0</v>
          </cell>
          <cell r="EI336">
            <v>0</v>
          </cell>
          <cell r="EJ336">
            <v>0</v>
          </cell>
          <cell r="EK336">
            <v>0</v>
          </cell>
          <cell r="EL336">
            <v>0</v>
          </cell>
          <cell r="EM336">
            <v>0</v>
          </cell>
          <cell r="EN336">
            <v>0</v>
          </cell>
          <cell r="EO336">
            <v>0</v>
          </cell>
          <cell r="EP336">
            <v>0</v>
          </cell>
          <cell r="EQ336">
            <v>0</v>
          </cell>
          <cell r="ER336" t="b">
            <v>0</v>
          </cell>
          <cell r="ES336">
            <v>0</v>
          </cell>
          <cell r="ET336">
            <v>0</v>
          </cell>
          <cell r="EU336">
            <v>0</v>
          </cell>
          <cell r="EW336" t="b">
            <v>0</v>
          </cell>
        </row>
        <row r="337">
          <cell r="A337">
            <v>18</v>
          </cell>
          <cell r="B337" t="str">
            <v>2630722020038</v>
          </cell>
          <cell r="C337" t="str">
            <v>vechi</v>
          </cell>
          <cell r="D337" t="str">
            <v>GROZA MARIA</v>
          </cell>
          <cell r="E337" t="str">
            <v>GROZA</v>
          </cell>
          <cell r="F337" t="str">
            <v>MARIA</v>
          </cell>
          <cell r="G337" t="str">
            <v>referent</v>
          </cell>
          <cell r="H337">
            <v>0</v>
          </cell>
          <cell r="I337">
            <v>2497467</v>
          </cell>
          <cell r="J337">
            <v>2497467</v>
          </cell>
          <cell r="K337">
            <v>2497467</v>
          </cell>
          <cell r="L337">
            <v>0</v>
          </cell>
          <cell r="M337">
            <v>0</v>
          </cell>
          <cell r="N337">
            <v>0</v>
          </cell>
          <cell r="O337">
            <v>0</v>
          </cell>
          <cell r="P337">
            <v>0</v>
          </cell>
          <cell r="Q337">
            <v>168</v>
          </cell>
          <cell r="R337">
            <v>168</v>
          </cell>
          <cell r="S337">
            <v>0</v>
          </cell>
          <cell r="T337">
            <v>0</v>
          </cell>
          <cell r="U337">
            <v>0</v>
          </cell>
          <cell r="V337">
            <v>0</v>
          </cell>
          <cell r="W337">
            <v>0</v>
          </cell>
          <cell r="X337">
            <v>0</v>
          </cell>
          <cell r="Y337">
            <v>0</v>
          </cell>
          <cell r="Z337">
            <v>15</v>
          </cell>
          <cell r="AA337">
            <v>374620</v>
          </cell>
          <cell r="AB337">
            <v>374620</v>
          </cell>
          <cell r="AC337">
            <v>0</v>
          </cell>
          <cell r="AD337">
            <v>0</v>
          </cell>
          <cell r="AE337">
            <v>0</v>
          </cell>
          <cell r="AF337">
            <v>15</v>
          </cell>
          <cell r="AG337">
            <v>374620</v>
          </cell>
          <cell r="AH337">
            <v>374620</v>
          </cell>
          <cell r="AI337">
            <v>0</v>
          </cell>
          <cell r="AJ337">
            <v>0</v>
          </cell>
          <cell r="AK337">
            <v>0</v>
          </cell>
          <cell r="AL337">
            <v>0</v>
          </cell>
          <cell r="AM337">
            <v>0</v>
          </cell>
          <cell r="AN337">
            <v>0</v>
          </cell>
          <cell r="AO337">
            <v>0</v>
          </cell>
          <cell r="AP337">
            <v>0</v>
          </cell>
          <cell r="AQ337">
            <v>0</v>
          </cell>
          <cell r="AR337">
            <v>0</v>
          </cell>
          <cell r="AS337">
            <v>0</v>
          </cell>
          <cell r="AT337">
            <v>162335</v>
          </cell>
          <cell r="AU337">
            <v>24975</v>
          </cell>
          <cell r="AV337">
            <v>3246707</v>
          </cell>
          <cell r="AW337">
            <v>227269</v>
          </cell>
          <cell r="AX337">
            <v>0</v>
          </cell>
          <cell r="AY337">
            <v>164850</v>
          </cell>
          <cell r="AZ337">
            <v>2667278</v>
          </cell>
          <cell r="BA337">
            <v>1099000</v>
          </cell>
          <cell r="BB337">
            <v>1.35</v>
          </cell>
          <cell r="BC337">
            <v>384650</v>
          </cell>
          <cell r="BD337">
            <v>1483650</v>
          </cell>
          <cell r="BE337">
            <v>1183628</v>
          </cell>
          <cell r="BF337">
            <v>213053</v>
          </cell>
          <cell r="BG337">
            <v>2619075</v>
          </cell>
          <cell r="BH337">
            <v>1000000</v>
          </cell>
          <cell r="BI337">
            <v>0</v>
          </cell>
          <cell r="BJ337">
            <v>313990</v>
          </cell>
          <cell r="BK337">
            <v>0</v>
          </cell>
          <cell r="BL337">
            <v>1280110</v>
          </cell>
          <cell r="BM337" t="b">
            <v>1</v>
          </cell>
          <cell r="BN337">
            <v>24975</v>
          </cell>
          <cell r="BO337">
            <v>0</v>
          </cell>
          <cell r="BP337">
            <v>0</v>
          </cell>
          <cell r="BQ337">
            <v>0</v>
          </cell>
          <cell r="BR337">
            <v>0</v>
          </cell>
          <cell r="BS337">
            <v>0</v>
          </cell>
          <cell r="BT337">
            <v>0</v>
          </cell>
          <cell r="BU337">
            <v>0</v>
          </cell>
          <cell r="BV337">
            <v>0</v>
          </cell>
          <cell r="BW337">
            <v>0</v>
          </cell>
          <cell r="BX337">
            <v>0</v>
          </cell>
          <cell r="BY337">
            <v>0</v>
          </cell>
          <cell r="BZ337">
            <v>0</v>
          </cell>
          <cell r="CA337">
            <v>0</v>
          </cell>
          <cell r="CB337">
            <v>0</v>
          </cell>
          <cell r="CC337">
            <v>0</v>
          </cell>
          <cell r="CE337">
            <v>0</v>
          </cell>
          <cell r="CF337">
            <v>0</v>
          </cell>
          <cell r="CG337" t="str">
            <v>IANUARIE</v>
          </cell>
          <cell r="CH337" t="str">
            <v>I</v>
          </cell>
          <cell r="CI337">
            <v>0</v>
          </cell>
          <cell r="CJ337" t="b">
            <v>0</v>
          </cell>
          <cell r="CK337">
            <v>0</v>
          </cell>
          <cell r="CL337">
            <v>0</v>
          </cell>
          <cell r="CM337">
            <v>0</v>
          </cell>
          <cell r="CN337">
            <v>11</v>
          </cell>
          <cell r="CO337" t="str">
            <v>N</v>
          </cell>
          <cell r="CP337" t="str">
            <v>N</v>
          </cell>
          <cell r="CQ337" t="b">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0</v>
          </cell>
          <cell r="DM337" t="b">
            <v>0</v>
          </cell>
          <cell r="DN337" t="b">
            <v>0</v>
          </cell>
          <cell r="DO337" t="b">
            <v>0</v>
          </cell>
          <cell r="DP337" t="b">
            <v>0</v>
          </cell>
          <cell r="DQ337">
            <v>0</v>
          </cell>
          <cell r="DR337">
            <v>0</v>
          </cell>
          <cell r="DS337">
            <v>0</v>
          </cell>
          <cell r="DT337">
            <v>0</v>
          </cell>
          <cell r="DU337">
            <v>0</v>
          </cell>
          <cell r="DV337">
            <v>0</v>
          </cell>
          <cell r="DW337">
            <v>0</v>
          </cell>
          <cell r="DX337">
            <v>0</v>
          </cell>
          <cell r="DY337">
            <v>0</v>
          </cell>
          <cell r="DZ337">
            <v>0</v>
          </cell>
          <cell r="EA337">
            <v>0</v>
          </cell>
          <cell r="EB337">
            <v>0</v>
          </cell>
          <cell r="EC337">
            <v>0</v>
          </cell>
          <cell r="ED337">
            <v>0</v>
          </cell>
          <cell r="EE337">
            <v>0</v>
          </cell>
          <cell r="EF337">
            <v>0</v>
          </cell>
          <cell r="EG337">
            <v>0</v>
          </cell>
          <cell r="EH337">
            <v>0</v>
          </cell>
          <cell r="EI337">
            <v>0</v>
          </cell>
          <cell r="EJ337">
            <v>0</v>
          </cell>
          <cell r="EK337">
            <v>0</v>
          </cell>
          <cell r="EL337">
            <v>0</v>
          </cell>
          <cell r="EM337">
            <v>0</v>
          </cell>
          <cell r="EN337">
            <v>0</v>
          </cell>
          <cell r="EO337">
            <v>0</v>
          </cell>
          <cell r="EP337">
            <v>0</v>
          </cell>
          <cell r="EQ337">
            <v>0</v>
          </cell>
          <cell r="ER337" t="b">
            <v>0</v>
          </cell>
          <cell r="ES337">
            <v>0</v>
          </cell>
          <cell r="ET337">
            <v>0</v>
          </cell>
          <cell r="EU337">
            <v>0</v>
          </cell>
          <cell r="EV337">
            <v>35513</v>
          </cell>
          <cell r="EW337" t="b">
            <v>0</v>
          </cell>
        </row>
        <row r="338">
          <cell r="A338">
            <v>357</v>
          </cell>
          <cell r="B338" t="str">
            <v>1590218020066</v>
          </cell>
          <cell r="C338" t="str">
            <v>vechi</v>
          </cell>
          <cell r="D338" t="str">
            <v>SERBAN RADU</v>
          </cell>
          <cell r="E338" t="str">
            <v>SERBAN</v>
          </cell>
          <cell r="F338" t="str">
            <v>RADU</v>
          </cell>
          <cell r="G338" t="str">
            <v>consilier</v>
          </cell>
          <cell r="H338">
            <v>0</v>
          </cell>
          <cell r="I338">
            <v>3829067</v>
          </cell>
          <cell r="J338">
            <v>3829067</v>
          </cell>
          <cell r="K338">
            <v>3829067</v>
          </cell>
          <cell r="L338">
            <v>0</v>
          </cell>
          <cell r="M338">
            <v>0</v>
          </cell>
          <cell r="N338">
            <v>0</v>
          </cell>
          <cell r="O338">
            <v>0</v>
          </cell>
          <cell r="P338">
            <v>0</v>
          </cell>
          <cell r="Q338">
            <v>168</v>
          </cell>
          <cell r="R338">
            <v>168</v>
          </cell>
          <cell r="S338">
            <v>0</v>
          </cell>
          <cell r="T338">
            <v>0</v>
          </cell>
          <cell r="U338">
            <v>0</v>
          </cell>
          <cell r="V338">
            <v>0</v>
          </cell>
          <cell r="W338">
            <v>0</v>
          </cell>
          <cell r="X338">
            <v>0</v>
          </cell>
          <cell r="Y338">
            <v>0</v>
          </cell>
          <cell r="Z338">
            <v>20</v>
          </cell>
          <cell r="AA338">
            <v>765813</v>
          </cell>
          <cell r="AB338">
            <v>765813</v>
          </cell>
          <cell r="AC338">
            <v>0</v>
          </cell>
          <cell r="AD338">
            <v>0</v>
          </cell>
          <cell r="AE338">
            <v>0</v>
          </cell>
          <cell r="AF338">
            <v>15</v>
          </cell>
          <cell r="AG338">
            <v>574360</v>
          </cell>
          <cell r="AH338">
            <v>574360</v>
          </cell>
          <cell r="AI338">
            <v>0</v>
          </cell>
          <cell r="AJ338">
            <v>0</v>
          </cell>
          <cell r="AK338">
            <v>0</v>
          </cell>
          <cell r="AL338">
            <v>0</v>
          </cell>
          <cell r="AM338">
            <v>0</v>
          </cell>
          <cell r="AN338">
            <v>0</v>
          </cell>
          <cell r="AO338">
            <v>0</v>
          </cell>
          <cell r="AP338">
            <v>0</v>
          </cell>
          <cell r="AQ338">
            <v>0</v>
          </cell>
          <cell r="AR338">
            <v>0</v>
          </cell>
          <cell r="AS338">
            <v>0</v>
          </cell>
          <cell r="AT338">
            <v>258462</v>
          </cell>
          <cell r="AU338">
            <v>38291</v>
          </cell>
          <cell r="AV338">
            <v>5169240</v>
          </cell>
          <cell r="AW338">
            <v>361847</v>
          </cell>
          <cell r="AX338">
            <v>0</v>
          </cell>
          <cell r="AY338">
            <v>164850</v>
          </cell>
          <cell r="AZ338">
            <v>4345790</v>
          </cell>
          <cell r="BA338">
            <v>1099000</v>
          </cell>
          <cell r="BB338">
            <v>1.35</v>
          </cell>
          <cell r="BC338">
            <v>384650</v>
          </cell>
          <cell r="BD338">
            <v>1483650</v>
          </cell>
          <cell r="BE338">
            <v>2862140</v>
          </cell>
          <cell r="BF338">
            <v>595342</v>
          </cell>
          <cell r="BG338">
            <v>3915298</v>
          </cell>
          <cell r="BH338">
            <v>1700000</v>
          </cell>
          <cell r="BI338">
            <v>0</v>
          </cell>
          <cell r="BJ338">
            <v>0</v>
          </cell>
          <cell r="BK338">
            <v>0</v>
          </cell>
          <cell r="BL338">
            <v>2177007</v>
          </cell>
          <cell r="BM338" t="b">
            <v>1</v>
          </cell>
          <cell r="BN338">
            <v>38291</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E338">
            <v>0</v>
          </cell>
          <cell r="CF338">
            <v>0</v>
          </cell>
          <cell r="CG338" t="str">
            <v>IANUARIE</v>
          </cell>
          <cell r="CH338" t="str">
            <v>IA</v>
          </cell>
          <cell r="CI338">
            <v>0</v>
          </cell>
          <cell r="CJ338" t="b">
            <v>0</v>
          </cell>
          <cell r="CK338">
            <v>0</v>
          </cell>
          <cell r="CL338">
            <v>0</v>
          </cell>
          <cell r="CM338">
            <v>0</v>
          </cell>
          <cell r="CN338">
            <v>11</v>
          </cell>
          <cell r="CO338" t="str">
            <v>N</v>
          </cell>
          <cell r="CP338" t="str">
            <v>N</v>
          </cell>
          <cell r="CQ338" t="b">
            <v>0</v>
          </cell>
          <cell r="CR338">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t="b">
            <v>0</v>
          </cell>
          <cell r="DN338" t="b">
            <v>0</v>
          </cell>
          <cell r="DO338" t="b">
            <v>0</v>
          </cell>
          <cell r="DP338" t="b">
            <v>0</v>
          </cell>
          <cell r="DQ338">
            <v>0</v>
          </cell>
          <cell r="DR338">
            <v>0</v>
          </cell>
          <cell r="DS338">
            <v>0</v>
          </cell>
          <cell r="DT338">
            <v>0</v>
          </cell>
          <cell r="DU338">
            <v>0</v>
          </cell>
          <cell r="DV338">
            <v>0</v>
          </cell>
          <cell r="DW338">
            <v>0</v>
          </cell>
          <cell r="DX338">
            <v>0</v>
          </cell>
          <cell r="DY338">
            <v>0</v>
          </cell>
          <cell r="DZ338">
            <v>0</v>
          </cell>
          <cell r="EA338">
            <v>0</v>
          </cell>
          <cell r="EB338">
            <v>0</v>
          </cell>
          <cell r="EC338">
            <v>0</v>
          </cell>
          <cell r="ED338">
            <v>0</v>
          </cell>
          <cell r="EE338">
            <v>0</v>
          </cell>
          <cell r="EF338">
            <v>0</v>
          </cell>
          <cell r="EG338">
            <v>0</v>
          </cell>
          <cell r="EH338">
            <v>0</v>
          </cell>
          <cell r="EI338">
            <v>0</v>
          </cell>
          <cell r="EJ338">
            <v>0</v>
          </cell>
          <cell r="EK338">
            <v>0</v>
          </cell>
          <cell r="EL338">
            <v>0</v>
          </cell>
          <cell r="EM338">
            <v>0</v>
          </cell>
          <cell r="EN338">
            <v>0</v>
          </cell>
          <cell r="EO338">
            <v>0</v>
          </cell>
          <cell r="EP338">
            <v>0</v>
          </cell>
          <cell r="EQ338">
            <v>0</v>
          </cell>
          <cell r="ER338" t="b">
            <v>0</v>
          </cell>
          <cell r="ES338">
            <v>0</v>
          </cell>
          <cell r="ET338">
            <v>0</v>
          </cell>
          <cell r="EU338">
            <v>0</v>
          </cell>
          <cell r="EV338">
            <v>36343</v>
          </cell>
          <cell r="EW338" t="b">
            <v>0</v>
          </cell>
        </row>
        <row r="339">
          <cell r="A339">
            <v>20</v>
          </cell>
          <cell r="B339" t="str">
            <v>2650324020043</v>
          </cell>
          <cell r="C339" t="str">
            <v>vechi</v>
          </cell>
          <cell r="D339" t="str">
            <v>ANDREICA DANIELA-LUCIA</v>
          </cell>
          <cell r="E339" t="str">
            <v>ANDREICA</v>
          </cell>
          <cell r="F339" t="str">
            <v>DANIELA-LUCIA</v>
          </cell>
          <cell r="G339" t="str">
            <v>consilier</v>
          </cell>
          <cell r="H339">
            <v>0</v>
          </cell>
          <cell r="I339">
            <v>3905000</v>
          </cell>
          <cell r="J339">
            <v>3905000</v>
          </cell>
          <cell r="K339">
            <v>1859524</v>
          </cell>
          <cell r="L339">
            <v>0</v>
          </cell>
          <cell r="M339">
            <v>0</v>
          </cell>
          <cell r="N339">
            <v>0</v>
          </cell>
          <cell r="O339">
            <v>0</v>
          </cell>
          <cell r="P339">
            <v>0</v>
          </cell>
          <cell r="Q339">
            <v>168</v>
          </cell>
          <cell r="R339">
            <v>80</v>
          </cell>
          <cell r="S339">
            <v>0</v>
          </cell>
          <cell r="T339">
            <v>0</v>
          </cell>
          <cell r="U339">
            <v>0</v>
          </cell>
          <cell r="V339">
            <v>0</v>
          </cell>
          <cell r="W339">
            <v>0</v>
          </cell>
          <cell r="X339">
            <v>0</v>
          </cell>
          <cell r="Y339">
            <v>0</v>
          </cell>
          <cell r="Z339">
            <v>15</v>
          </cell>
          <cell r="AA339">
            <v>278929</v>
          </cell>
          <cell r="AB339">
            <v>585750</v>
          </cell>
          <cell r="AC339">
            <v>0</v>
          </cell>
          <cell r="AD339">
            <v>0</v>
          </cell>
          <cell r="AE339">
            <v>0</v>
          </cell>
          <cell r="AF339">
            <v>0</v>
          </cell>
          <cell r="AG339">
            <v>0</v>
          </cell>
          <cell r="AH339">
            <v>0</v>
          </cell>
          <cell r="AI339">
            <v>0</v>
          </cell>
          <cell r="AJ339">
            <v>0</v>
          </cell>
          <cell r="AK339">
            <v>1726800</v>
          </cell>
          <cell r="AL339">
            <v>0</v>
          </cell>
          <cell r="AM339">
            <v>0</v>
          </cell>
          <cell r="AN339">
            <v>0</v>
          </cell>
          <cell r="AO339">
            <v>0</v>
          </cell>
          <cell r="AP339">
            <v>0</v>
          </cell>
          <cell r="AQ339">
            <v>0</v>
          </cell>
          <cell r="AR339">
            <v>0</v>
          </cell>
          <cell r="AS339">
            <v>0</v>
          </cell>
          <cell r="AT339">
            <v>224538</v>
          </cell>
          <cell r="AU339">
            <v>39050</v>
          </cell>
          <cell r="AV339">
            <v>3865253</v>
          </cell>
          <cell r="AW339">
            <v>149692</v>
          </cell>
          <cell r="AX339">
            <v>0</v>
          </cell>
          <cell r="AY339">
            <v>164850</v>
          </cell>
          <cell r="AZ339">
            <v>3287123</v>
          </cell>
          <cell r="BA339">
            <v>1099000</v>
          </cell>
          <cell r="BB339">
            <v>1</v>
          </cell>
          <cell r="BC339">
            <v>0</v>
          </cell>
          <cell r="BD339">
            <v>1099000</v>
          </cell>
          <cell r="BE339">
            <v>2188123</v>
          </cell>
          <cell r="BF339">
            <v>440318</v>
          </cell>
          <cell r="BG339">
            <v>3011655</v>
          </cell>
          <cell r="BH339">
            <v>1500000</v>
          </cell>
          <cell r="BI339">
            <v>0</v>
          </cell>
          <cell r="BJ339">
            <v>0</v>
          </cell>
          <cell r="BK339">
            <v>0</v>
          </cell>
          <cell r="BL339">
            <v>1472605</v>
          </cell>
          <cell r="BM339" t="b">
            <v>1</v>
          </cell>
          <cell r="BN339">
            <v>39050</v>
          </cell>
          <cell r="BO339">
            <v>0</v>
          </cell>
          <cell r="BP339">
            <v>0</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E339">
            <v>0</v>
          </cell>
          <cell r="CF339">
            <v>0</v>
          </cell>
          <cell r="CG339" t="str">
            <v>IANUARIE</v>
          </cell>
          <cell r="CI339">
            <v>0</v>
          </cell>
          <cell r="CJ339" t="b">
            <v>0</v>
          </cell>
          <cell r="CK339">
            <v>0</v>
          </cell>
          <cell r="CL339">
            <v>0</v>
          </cell>
          <cell r="CM339">
            <v>0</v>
          </cell>
          <cell r="CN339">
            <v>11</v>
          </cell>
          <cell r="CO339" t="str">
            <v>N</v>
          </cell>
          <cell r="CP339" t="str">
            <v>N</v>
          </cell>
          <cell r="CQ339" t="b">
            <v>0</v>
          </cell>
          <cell r="CR339">
            <v>85</v>
          </cell>
          <cell r="CS339">
            <v>0</v>
          </cell>
          <cell r="CT339">
            <v>88</v>
          </cell>
          <cell r="CU339">
            <v>80</v>
          </cell>
          <cell r="CV339">
            <v>8</v>
          </cell>
          <cell r="CW339">
            <v>24</v>
          </cell>
          <cell r="CX339">
            <v>1545032</v>
          </cell>
          <cell r="CY339">
            <v>181768</v>
          </cell>
          <cell r="CZ339">
            <v>88</v>
          </cell>
          <cell r="DA339">
            <v>80</v>
          </cell>
          <cell r="DB339">
            <v>8</v>
          </cell>
          <cell r="DC339">
            <v>1545032</v>
          </cell>
          <cell r="DD339">
            <v>181768</v>
          </cell>
          <cell r="DE339">
            <v>1726800</v>
          </cell>
          <cell r="DF339">
            <v>0</v>
          </cell>
          <cell r="DG339">
            <v>0</v>
          </cell>
          <cell r="DH339">
            <v>0</v>
          </cell>
          <cell r="DI339">
            <v>0</v>
          </cell>
          <cell r="DJ339">
            <v>0</v>
          </cell>
          <cell r="DK339">
            <v>0</v>
          </cell>
          <cell r="DL339">
            <v>0</v>
          </cell>
          <cell r="DM339" t="b">
            <v>0</v>
          </cell>
          <cell r="DN339" t="b">
            <v>0</v>
          </cell>
          <cell r="DO339" t="b">
            <v>0</v>
          </cell>
          <cell r="DP339" t="b">
            <v>0</v>
          </cell>
          <cell r="DQ339">
            <v>0</v>
          </cell>
          <cell r="DR339">
            <v>0</v>
          </cell>
          <cell r="DS339">
            <v>0</v>
          </cell>
          <cell r="DT339">
            <v>0</v>
          </cell>
          <cell r="DU339">
            <v>0</v>
          </cell>
          <cell r="DV339">
            <v>0</v>
          </cell>
          <cell r="DW339">
            <v>0</v>
          </cell>
          <cell r="DX339">
            <v>0</v>
          </cell>
          <cell r="DY339">
            <v>0</v>
          </cell>
          <cell r="DZ339">
            <v>0</v>
          </cell>
          <cell r="EA339">
            <v>0</v>
          </cell>
          <cell r="EB339">
            <v>0</v>
          </cell>
          <cell r="EC339">
            <v>0</v>
          </cell>
          <cell r="ED339">
            <v>0</v>
          </cell>
          <cell r="EE339">
            <v>0</v>
          </cell>
          <cell r="EF339">
            <v>0</v>
          </cell>
          <cell r="EG339">
            <v>0</v>
          </cell>
          <cell r="EH339">
            <v>0</v>
          </cell>
          <cell r="EI339">
            <v>0</v>
          </cell>
          <cell r="EJ339">
            <v>0</v>
          </cell>
          <cell r="EK339">
            <v>0</v>
          </cell>
          <cell r="EL339">
            <v>0</v>
          </cell>
          <cell r="EM339">
            <v>0</v>
          </cell>
          <cell r="EN339">
            <v>0</v>
          </cell>
          <cell r="EO339">
            <v>0</v>
          </cell>
          <cell r="EP339">
            <v>0</v>
          </cell>
          <cell r="EQ339">
            <v>0</v>
          </cell>
          <cell r="ER339" t="b">
            <v>0</v>
          </cell>
          <cell r="ES339">
            <v>0</v>
          </cell>
          <cell r="ET339">
            <v>0</v>
          </cell>
          <cell r="EU339">
            <v>0</v>
          </cell>
          <cell r="EV339">
            <v>36586</v>
          </cell>
          <cell r="EW339" t="b">
            <v>0</v>
          </cell>
        </row>
        <row r="340">
          <cell r="A340">
            <v>9</v>
          </cell>
          <cell r="B340" t="str">
            <v>2491125020066</v>
          </cell>
          <cell r="C340" t="str">
            <v>vechi</v>
          </cell>
          <cell r="D340" t="str">
            <v>GLIGOR CORNELIA</v>
          </cell>
          <cell r="E340" t="str">
            <v>GLIGOR</v>
          </cell>
          <cell r="F340" t="str">
            <v>CORNELIA</v>
          </cell>
          <cell r="G340" t="str">
            <v>referent</v>
          </cell>
          <cell r="H340">
            <v>0</v>
          </cell>
          <cell r="I340">
            <v>2497467</v>
          </cell>
          <cell r="J340">
            <v>2872087</v>
          </cell>
          <cell r="K340">
            <v>2461789</v>
          </cell>
          <cell r="L340">
            <v>0</v>
          </cell>
          <cell r="M340">
            <v>0</v>
          </cell>
          <cell r="N340">
            <v>374620</v>
          </cell>
          <cell r="O340">
            <v>15</v>
          </cell>
          <cell r="P340">
            <v>321103</v>
          </cell>
          <cell r="Q340">
            <v>168</v>
          </cell>
          <cell r="R340">
            <v>144</v>
          </cell>
          <cell r="S340">
            <v>0</v>
          </cell>
          <cell r="T340">
            <v>0</v>
          </cell>
          <cell r="U340">
            <v>0</v>
          </cell>
          <cell r="V340">
            <v>0</v>
          </cell>
          <cell r="W340">
            <v>0</v>
          </cell>
          <cell r="X340">
            <v>0</v>
          </cell>
          <cell r="Y340">
            <v>0</v>
          </cell>
          <cell r="Z340">
            <v>25</v>
          </cell>
          <cell r="AA340">
            <v>615447</v>
          </cell>
          <cell r="AB340">
            <v>718022</v>
          </cell>
          <cell r="AC340">
            <v>10</v>
          </cell>
          <cell r="AD340">
            <v>246179</v>
          </cell>
          <cell r="AE340">
            <v>287209</v>
          </cell>
          <cell r="AF340">
            <v>15</v>
          </cell>
          <cell r="AG340">
            <v>369268</v>
          </cell>
          <cell r="AH340">
            <v>430813</v>
          </cell>
          <cell r="AI340">
            <v>24</v>
          </cell>
          <cell r="AJ340">
            <v>512873</v>
          </cell>
          <cell r="AK340">
            <v>0</v>
          </cell>
          <cell r="AL340">
            <v>0</v>
          </cell>
          <cell r="AM340">
            <v>0</v>
          </cell>
          <cell r="AN340">
            <v>0</v>
          </cell>
          <cell r="AO340">
            <v>0</v>
          </cell>
          <cell r="AP340">
            <v>0</v>
          </cell>
          <cell r="AQ340">
            <v>0</v>
          </cell>
          <cell r="AR340">
            <v>0</v>
          </cell>
          <cell r="AS340">
            <v>3590109</v>
          </cell>
          <cell r="AT340">
            <v>215407</v>
          </cell>
          <cell r="AU340">
            <v>28721</v>
          </cell>
          <cell r="AV340">
            <v>7795665</v>
          </cell>
          <cell r="AW340">
            <v>545697</v>
          </cell>
          <cell r="AX340">
            <v>0</v>
          </cell>
          <cell r="AY340">
            <v>164850</v>
          </cell>
          <cell r="AZ340">
            <v>6840990</v>
          </cell>
          <cell r="BA340">
            <v>1099000</v>
          </cell>
          <cell r="BB340">
            <v>1</v>
          </cell>
          <cell r="BC340">
            <v>0</v>
          </cell>
          <cell r="BD340">
            <v>1099000</v>
          </cell>
          <cell r="BE340">
            <v>5741990</v>
          </cell>
          <cell r="BF340">
            <v>1439567</v>
          </cell>
          <cell r="BG340">
            <v>5566273</v>
          </cell>
          <cell r="BH340">
            <v>1300000</v>
          </cell>
          <cell r="BI340">
            <v>0</v>
          </cell>
          <cell r="BJ340">
            <v>327010</v>
          </cell>
          <cell r="BK340">
            <v>0</v>
          </cell>
          <cell r="BL340">
            <v>3914288</v>
          </cell>
          <cell r="BM340" t="b">
            <v>1</v>
          </cell>
          <cell r="BN340">
            <v>24975</v>
          </cell>
          <cell r="BO340">
            <v>0</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E340">
            <v>0</v>
          </cell>
          <cell r="CF340">
            <v>0</v>
          </cell>
          <cell r="CG340" t="str">
            <v>IANUARIE</v>
          </cell>
          <cell r="CH340" t="str">
            <v>IA</v>
          </cell>
          <cell r="CI340">
            <v>0</v>
          </cell>
          <cell r="CJ340" t="b">
            <v>0</v>
          </cell>
          <cell r="CK340">
            <v>0</v>
          </cell>
          <cell r="CL340">
            <v>0</v>
          </cell>
          <cell r="CM340">
            <v>0</v>
          </cell>
          <cell r="CN340">
            <v>11</v>
          </cell>
          <cell r="CO340" t="str">
            <v>N</v>
          </cell>
          <cell r="CP340" t="str">
            <v>N</v>
          </cell>
          <cell r="CQ340" t="b">
            <v>0</v>
          </cell>
          <cell r="CR340">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t="b">
            <v>0</v>
          </cell>
          <cell r="DN340" t="b">
            <v>0</v>
          </cell>
          <cell r="DO340" t="b">
            <v>0</v>
          </cell>
          <cell r="DP340" t="b">
            <v>0</v>
          </cell>
          <cell r="DQ340">
            <v>0</v>
          </cell>
          <cell r="DR340">
            <v>0</v>
          </cell>
          <cell r="DS340">
            <v>0</v>
          </cell>
          <cell r="DT340">
            <v>0</v>
          </cell>
          <cell r="DU340">
            <v>0</v>
          </cell>
          <cell r="DV340">
            <v>0</v>
          </cell>
          <cell r="DW340">
            <v>0</v>
          </cell>
          <cell r="DX340">
            <v>0</v>
          </cell>
          <cell r="DY340">
            <v>0</v>
          </cell>
          <cell r="DZ340">
            <v>0</v>
          </cell>
          <cell r="EA340">
            <v>0</v>
          </cell>
          <cell r="EB340">
            <v>0</v>
          </cell>
          <cell r="EC340">
            <v>0</v>
          </cell>
          <cell r="ED340">
            <v>0</v>
          </cell>
          <cell r="EE340">
            <v>0</v>
          </cell>
          <cell r="EF340">
            <v>0</v>
          </cell>
          <cell r="EG340">
            <v>0</v>
          </cell>
          <cell r="EH340">
            <v>0</v>
          </cell>
          <cell r="EI340">
            <v>0</v>
          </cell>
          <cell r="EJ340">
            <v>0</v>
          </cell>
          <cell r="EK340">
            <v>0</v>
          </cell>
          <cell r="EL340">
            <v>0</v>
          </cell>
          <cell r="EM340">
            <v>0</v>
          </cell>
          <cell r="EN340">
            <v>0</v>
          </cell>
          <cell r="EO340">
            <v>0</v>
          </cell>
          <cell r="EP340">
            <v>0</v>
          </cell>
          <cell r="EQ340">
            <v>0</v>
          </cell>
          <cell r="ER340" t="b">
            <v>0</v>
          </cell>
          <cell r="ES340">
            <v>0</v>
          </cell>
          <cell r="ET340">
            <v>0</v>
          </cell>
          <cell r="EU340">
            <v>0</v>
          </cell>
          <cell r="EV340">
            <v>35004</v>
          </cell>
          <cell r="EW340" t="b">
            <v>0</v>
          </cell>
        </row>
        <row r="341">
          <cell r="A341">
            <v>11</v>
          </cell>
          <cell r="B341" t="str">
            <v>2720717020050</v>
          </cell>
          <cell r="C341" t="str">
            <v>vechi</v>
          </cell>
          <cell r="D341" t="str">
            <v>DRAGU MIHAELA-LOREDANA</v>
          </cell>
          <cell r="E341" t="str">
            <v>DRAGU</v>
          </cell>
          <cell r="F341" t="str">
            <v>MIHAELA-LOREDANA</v>
          </cell>
          <cell r="G341" t="str">
            <v>referent</v>
          </cell>
          <cell r="H341">
            <v>0</v>
          </cell>
          <cell r="I341">
            <v>1064816</v>
          </cell>
          <cell r="J341">
            <v>1064816</v>
          </cell>
          <cell r="K341">
            <v>0</v>
          </cell>
          <cell r="L341">
            <v>0</v>
          </cell>
          <cell r="M341">
            <v>0</v>
          </cell>
          <cell r="N341">
            <v>0</v>
          </cell>
          <cell r="O341">
            <v>0</v>
          </cell>
          <cell r="P341">
            <v>0</v>
          </cell>
          <cell r="Q341">
            <v>168</v>
          </cell>
          <cell r="R341">
            <v>0</v>
          </cell>
          <cell r="S341">
            <v>0</v>
          </cell>
          <cell r="T341">
            <v>0</v>
          </cell>
          <cell r="U341">
            <v>0</v>
          </cell>
          <cell r="V341">
            <v>0</v>
          </cell>
          <cell r="W341">
            <v>0</v>
          </cell>
          <cell r="X341">
            <v>0</v>
          </cell>
          <cell r="Y341">
            <v>0</v>
          </cell>
          <cell r="Z341">
            <v>10</v>
          </cell>
          <cell r="AA341">
            <v>0</v>
          </cell>
          <cell r="AB341">
            <v>106482</v>
          </cell>
          <cell r="AC341">
            <v>0</v>
          </cell>
          <cell r="AD341">
            <v>0</v>
          </cell>
          <cell r="AE341">
            <v>0</v>
          </cell>
          <cell r="AF341">
            <v>0</v>
          </cell>
          <cell r="AG341">
            <v>0</v>
          </cell>
          <cell r="AH341">
            <v>0</v>
          </cell>
          <cell r="AI341">
            <v>0</v>
          </cell>
          <cell r="AJ341">
            <v>0</v>
          </cell>
          <cell r="AK341">
            <v>995603</v>
          </cell>
          <cell r="AL341">
            <v>0</v>
          </cell>
          <cell r="AM341">
            <v>0</v>
          </cell>
          <cell r="AN341">
            <v>0</v>
          </cell>
          <cell r="AO341">
            <v>0</v>
          </cell>
          <cell r="AP341">
            <v>0</v>
          </cell>
          <cell r="AQ341">
            <v>0</v>
          </cell>
          <cell r="AR341">
            <v>0</v>
          </cell>
          <cell r="AS341">
            <v>0</v>
          </cell>
          <cell r="AT341">
            <v>58565</v>
          </cell>
          <cell r="AU341">
            <v>10648</v>
          </cell>
          <cell r="AV341">
            <v>995603</v>
          </cell>
          <cell r="AW341">
            <v>69692</v>
          </cell>
          <cell r="AX341">
            <v>0</v>
          </cell>
          <cell r="AY341">
            <v>164850</v>
          </cell>
          <cell r="AZ341">
            <v>691848</v>
          </cell>
          <cell r="BA341">
            <v>1099000</v>
          </cell>
          <cell r="BB341">
            <v>1</v>
          </cell>
          <cell r="BC341">
            <v>0</v>
          </cell>
          <cell r="BD341">
            <v>691848</v>
          </cell>
          <cell r="BE341">
            <v>0</v>
          </cell>
          <cell r="BF341">
            <v>0</v>
          </cell>
          <cell r="BG341">
            <v>856698</v>
          </cell>
          <cell r="BH341">
            <v>0</v>
          </cell>
          <cell r="BI341">
            <v>0</v>
          </cell>
          <cell r="BJ341">
            <v>0</v>
          </cell>
          <cell r="BK341">
            <v>0</v>
          </cell>
          <cell r="BL341">
            <v>846050</v>
          </cell>
          <cell r="BM341" t="b">
            <v>1</v>
          </cell>
          <cell r="BN341">
            <v>10648</v>
          </cell>
          <cell r="BO341">
            <v>0</v>
          </cell>
          <cell r="BP341">
            <v>0</v>
          </cell>
          <cell r="BQ341">
            <v>0</v>
          </cell>
          <cell r="BR341">
            <v>0</v>
          </cell>
          <cell r="BS341">
            <v>0</v>
          </cell>
          <cell r="BT341">
            <v>0</v>
          </cell>
          <cell r="BU341">
            <v>0</v>
          </cell>
          <cell r="BV341">
            <v>0</v>
          </cell>
          <cell r="BW341">
            <v>0</v>
          </cell>
          <cell r="BX341">
            <v>0</v>
          </cell>
          <cell r="BY341">
            <v>0</v>
          </cell>
          <cell r="BZ341">
            <v>0</v>
          </cell>
          <cell r="CA341">
            <v>0</v>
          </cell>
          <cell r="CB341">
            <v>0</v>
          </cell>
          <cell r="CC341">
            <v>0</v>
          </cell>
          <cell r="CE341">
            <v>0</v>
          </cell>
          <cell r="CF341">
            <v>0</v>
          </cell>
          <cell r="CG341" t="str">
            <v>IANUARIE</v>
          </cell>
          <cell r="CH341" t="str">
            <v>IA</v>
          </cell>
          <cell r="CI341">
            <v>0</v>
          </cell>
          <cell r="CJ341" t="b">
            <v>0</v>
          </cell>
          <cell r="CK341">
            <v>0</v>
          </cell>
          <cell r="CL341">
            <v>0</v>
          </cell>
          <cell r="CM341">
            <v>0</v>
          </cell>
          <cell r="CN341">
            <v>11</v>
          </cell>
          <cell r="CO341" t="str">
            <v>N</v>
          </cell>
          <cell r="CP341" t="str">
            <v>N</v>
          </cell>
          <cell r="CQ341" t="b">
            <v>0</v>
          </cell>
          <cell r="CR341">
            <v>85</v>
          </cell>
          <cell r="CS341">
            <v>0</v>
          </cell>
          <cell r="CT341">
            <v>168</v>
          </cell>
          <cell r="CU341">
            <v>0</v>
          </cell>
          <cell r="CV341">
            <v>168</v>
          </cell>
          <cell r="CW341">
            <v>0</v>
          </cell>
          <cell r="CX341">
            <v>0</v>
          </cell>
          <cell r="CY341">
            <v>995603</v>
          </cell>
          <cell r="CZ341">
            <v>168</v>
          </cell>
          <cell r="DA341">
            <v>0</v>
          </cell>
          <cell r="DB341">
            <v>168</v>
          </cell>
          <cell r="DC341">
            <v>0</v>
          </cell>
          <cell r="DD341">
            <v>995603</v>
          </cell>
          <cell r="DE341">
            <v>995603</v>
          </cell>
          <cell r="DF341">
            <v>0</v>
          </cell>
          <cell r="DG341">
            <v>0</v>
          </cell>
          <cell r="DH341">
            <v>0</v>
          </cell>
          <cell r="DI341">
            <v>0</v>
          </cell>
          <cell r="DJ341">
            <v>0</v>
          </cell>
          <cell r="DK341">
            <v>0</v>
          </cell>
          <cell r="DL341">
            <v>0</v>
          </cell>
          <cell r="DM341" t="b">
            <v>0</v>
          </cell>
          <cell r="DN341" t="b">
            <v>0</v>
          </cell>
          <cell r="DO341" t="b">
            <v>0</v>
          </cell>
          <cell r="DP341" t="b">
            <v>1</v>
          </cell>
          <cell r="DQ341">
            <v>0</v>
          </cell>
          <cell r="DR341">
            <v>0</v>
          </cell>
          <cell r="DS341">
            <v>0</v>
          </cell>
          <cell r="DT341">
            <v>0</v>
          </cell>
          <cell r="DU341">
            <v>0</v>
          </cell>
          <cell r="DV341">
            <v>0</v>
          </cell>
          <cell r="DW341">
            <v>0</v>
          </cell>
          <cell r="DX341">
            <v>0</v>
          </cell>
          <cell r="DY341">
            <v>0</v>
          </cell>
          <cell r="DZ341">
            <v>0</v>
          </cell>
          <cell r="EA341">
            <v>0</v>
          </cell>
          <cell r="EB341">
            <v>0</v>
          </cell>
          <cell r="EC341">
            <v>0</v>
          </cell>
          <cell r="ED341">
            <v>0</v>
          </cell>
          <cell r="EE341">
            <v>0</v>
          </cell>
          <cell r="EF341">
            <v>0</v>
          </cell>
          <cell r="EG341">
            <v>0</v>
          </cell>
          <cell r="EH341">
            <v>0</v>
          </cell>
          <cell r="EI341">
            <v>0</v>
          </cell>
          <cell r="EJ341">
            <v>0</v>
          </cell>
          <cell r="EK341">
            <v>0</v>
          </cell>
          <cell r="EL341">
            <v>0</v>
          </cell>
          <cell r="EM341">
            <v>0</v>
          </cell>
          <cell r="EN341">
            <v>0</v>
          </cell>
          <cell r="EO341">
            <v>0</v>
          </cell>
          <cell r="EP341">
            <v>0</v>
          </cell>
          <cell r="EQ341">
            <v>0</v>
          </cell>
          <cell r="ER341" t="b">
            <v>0</v>
          </cell>
          <cell r="ES341">
            <v>0</v>
          </cell>
          <cell r="ET341">
            <v>0</v>
          </cell>
          <cell r="EU341">
            <v>0</v>
          </cell>
          <cell r="EV341">
            <v>35177</v>
          </cell>
          <cell r="EW341" t="b">
            <v>0</v>
          </cell>
        </row>
        <row r="342">
          <cell r="A342">
            <v>96</v>
          </cell>
          <cell r="B342" t="str">
            <v>2401103020023</v>
          </cell>
          <cell r="C342" t="str">
            <v>vechi</v>
          </cell>
          <cell r="D342" t="str">
            <v>IOJA GABRIELA-NATALIA</v>
          </cell>
          <cell r="E342" t="str">
            <v>IOJA</v>
          </cell>
          <cell r="F342" t="str">
            <v>GABRIELA-NATALIA</v>
          </cell>
          <cell r="G342" t="str">
            <v>consilier jurid</v>
          </cell>
          <cell r="H342">
            <v>0</v>
          </cell>
          <cell r="I342">
            <v>3715000</v>
          </cell>
          <cell r="J342">
            <v>3715000</v>
          </cell>
          <cell r="K342">
            <v>3715000</v>
          </cell>
          <cell r="L342">
            <v>0</v>
          </cell>
          <cell r="M342">
            <v>0</v>
          </cell>
          <cell r="N342">
            <v>0</v>
          </cell>
          <cell r="O342">
            <v>0</v>
          </cell>
          <cell r="P342">
            <v>0</v>
          </cell>
          <cell r="Q342">
            <v>168</v>
          </cell>
          <cell r="R342">
            <v>168</v>
          </cell>
          <cell r="S342">
            <v>0</v>
          </cell>
          <cell r="T342">
            <v>0</v>
          </cell>
          <cell r="U342">
            <v>0</v>
          </cell>
          <cell r="V342">
            <v>0</v>
          </cell>
          <cell r="W342">
            <v>0</v>
          </cell>
          <cell r="X342">
            <v>0</v>
          </cell>
          <cell r="Y342">
            <v>0</v>
          </cell>
          <cell r="Z342">
            <v>5</v>
          </cell>
          <cell r="AA342">
            <v>185750</v>
          </cell>
          <cell r="AB342">
            <v>185750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195038</v>
          </cell>
          <cell r="AU342">
            <v>37150</v>
          </cell>
          <cell r="AV342">
            <v>3900750</v>
          </cell>
          <cell r="AW342">
            <v>273052</v>
          </cell>
          <cell r="AX342">
            <v>0</v>
          </cell>
          <cell r="AY342">
            <v>164850</v>
          </cell>
          <cell r="AZ342">
            <v>3230660</v>
          </cell>
          <cell r="BA342">
            <v>1099000</v>
          </cell>
          <cell r="BB342">
            <v>1</v>
          </cell>
          <cell r="BC342">
            <v>0</v>
          </cell>
          <cell r="BD342">
            <v>1099000</v>
          </cell>
          <cell r="BE342">
            <v>2131660</v>
          </cell>
          <cell r="BF342">
            <v>427332</v>
          </cell>
          <cell r="BG342">
            <v>2968178</v>
          </cell>
          <cell r="BH342">
            <v>1300000</v>
          </cell>
          <cell r="BI342">
            <v>0</v>
          </cell>
          <cell r="BJ342">
            <v>0</v>
          </cell>
          <cell r="BK342">
            <v>0</v>
          </cell>
          <cell r="BL342">
            <v>1631028</v>
          </cell>
          <cell r="BM342" t="b">
            <v>1</v>
          </cell>
          <cell r="BN342">
            <v>37150</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E342">
            <v>0</v>
          </cell>
          <cell r="CF342">
            <v>0</v>
          </cell>
          <cell r="CG342" t="str">
            <v>IANUARIE</v>
          </cell>
          <cell r="CH342" t="str">
            <v>I</v>
          </cell>
          <cell r="CI342">
            <v>0</v>
          </cell>
          <cell r="CJ342" t="b">
            <v>0</v>
          </cell>
          <cell r="CK342">
            <v>0</v>
          </cell>
          <cell r="CL342">
            <v>0</v>
          </cell>
          <cell r="CM342">
            <v>0</v>
          </cell>
          <cell r="CN342">
            <v>11</v>
          </cell>
          <cell r="CO342" t="str">
            <v>N</v>
          </cell>
          <cell r="CP342" t="str">
            <v>N</v>
          </cell>
          <cell r="CQ342" t="b">
            <v>0</v>
          </cell>
          <cell r="CR342">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t="b">
            <v>0</v>
          </cell>
          <cell r="DN342" t="b">
            <v>0</v>
          </cell>
          <cell r="DO342" t="b">
            <v>0</v>
          </cell>
          <cell r="DP342" t="b">
            <v>0</v>
          </cell>
          <cell r="DQ342">
            <v>0</v>
          </cell>
          <cell r="DR342">
            <v>0</v>
          </cell>
          <cell r="DS342">
            <v>0</v>
          </cell>
          <cell r="DT342">
            <v>0</v>
          </cell>
          <cell r="DU342">
            <v>0</v>
          </cell>
          <cell r="DV342">
            <v>0</v>
          </cell>
          <cell r="DW342">
            <v>0</v>
          </cell>
          <cell r="DX342">
            <v>0</v>
          </cell>
          <cell r="DY342">
            <v>0</v>
          </cell>
          <cell r="DZ342">
            <v>0</v>
          </cell>
          <cell r="EA342">
            <v>0</v>
          </cell>
          <cell r="EB342">
            <v>0</v>
          </cell>
          <cell r="EC342">
            <v>0</v>
          </cell>
          <cell r="ED342">
            <v>0</v>
          </cell>
          <cell r="EE342">
            <v>0</v>
          </cell>
          <cell r="EF342">
            <v>0</v>
          </cell>
          <cell r="EG342">
            <v>0</v>
          </cell>
          <cell r="EH342">
            <v>0</v>
          </cell>
          <cell r="EI342">
            <v>0</v>
          </cell>
          <cell r="EJ342">
            <v>0</v>
          </cell>
          <cell r="EK342">
            <v>0</v>
          </cell>
          <cell r="EL342">
            <v>0</v>
          </cell>
          <cell r="EM342">
            <v>0</v>
          </cell>
          <cell r="EN342">
            <v>0</v>
          </cell>
          <cell r="EO342">
            <v>0</v>
          </cell>
          <cell r="EP342">
            <v>0</v>
          </cell>
          <cell r="EQ342">
            <v>0</v>
          </cell>
          <cell r="ER342" t="b">
            <v>0</v>
          </cell>
          <cell r="ES342">
            <v>0</v>
          </cell>
          <cell r="ET342">
            <v>0</v>
          </cell>
          <cell r="EU342">
            <v>0</v>
          </cell>
          <cell r="EW342" t="b">
            <v>0</v>
          </cell>
        </row>
        <row r="343">
          <cell r="A343">
            <v>185</v>
          </cell>
          <cell r="B343" t="str">
            <v>2750628020033</v>
          </cell>
          <cell r="C343" t="str">
            <v>vechi</v>
          </cell>
          <cell r="D343" t="str">
            <v>BODEA FLORINA</v>
          </cell>
          <cell r="E343" t="str">
            <v>BODEA</v>
          </cell>
          <cell r="F343" t="str">
            <v>FLORINA-ALINA</v>
          </cell>
          <cell r="G343" t="str">
            <v>referent</v>
          </cell>
          <cell r="H343">
            <v>0</v>
          </cell>
          <cell r="I343">
            <v>1732667</v>
          </cell>
          <cell r="J343">
            <v>1732667</v>
          </cell>
          <cell r="K343">
            <v>1732667</v>
          </cell>
          <cell r="L343">
            <v>0</v>
          </cell>
          <cell r="M343">
            <v>0</v>
          </cell>
          <cell r="N343">
            <v>0</v>
          </cell>
          <cell r="O343">
            <v>0</v>
          </cell>
          <cell r="P343">
            <v>0</v>
          </cell>
          <cell r="Q343">
            <v>168</v>
          </cell>
          <cell r="R343">
            <v>168</v>
          </cell>
          <cell r="S343">
            <v>0</v>
          </cell>
          <cell r="T343">
            <v>0</v>
          </cell>
          <cell r="U343">
            <v>0</v>
          </cell>
          <cell r="V343">
            <v>0</v>
          </cell>
          <cell r="W343">
            <v>0</v>
          </cell>
          <cell r="X343">
            <v>0</v>
          </cell>
          <cell r="Y343">
            <v>0</v>
          </cell>
          <cell r="Z343">
            <v>10</v>
          </cell>
          <cell r="AA343">
            <v>173267</v>
          </cell>
          <cell r="AB343">
            <v>173267</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95297</v>
          </cell>
          <cell r="AU343">
            <v>17327</v>
          </cell>
          <cell r="AV343">
            <v>1905934</v>
          </cell>
          <cell r="AW343">
            <v>133415</v>
          </cell>
          <cell r="AX343">
            <v>0</v>
          </cell>
          <cell r="AY343">
            <v>164850</v>
          </cell>
          <cell r="AZ343">
            <v>1495045</v>
          </cell>
          <cell r="BA343">
            <v>1099000</v>
          </cell>
          <cell r="BB343">
            <v>1</v>
          </cell>
          <cell r="BC343">
            <v>0</v>
          </cell>
          <cell r="BD343">
            <v>1099000</v>
          </cell>
          <cell r="BE343">
            <v>396045</v>
          </cell>
          <cell r="BF343">
            <v>71288</v>
          </cell>
          <cell r="BG343">
            <v>1588607</v>
          </cell>
          <cell r="BH343">
            <v>700000</v>
          </cell>
          <cell r="BI343">
            <v>0</v>
          </cell>
          <cell r="BJ343">
            <v>0</v>
          </cell>
          <cell r="BK343">
            <v>0</v>
          </cell>
          <cell r="BL343">
            <v>888607</v>
          </cell>
          <cell r="BM343" t="b">
            <v>0</v>
          </cell>
          <cell r="BN343">
            <v>0</v>
          </cell>
          <cell r="BO343">
            <v>0</v>
          </cell>
          <cell r="BP343">
            <v>0</v>
          </cell>
          <cell r="BQ343">
            <v>0</v>
          </cell>
          <cell r="BR343">
            <v>0</v>
          </cell>
          <cell r="BS343">
            <v>0</v>
          </cell>
          <cell r="BT343">
            <v>0</v>
          </cell>
          <cell r="BU343">
            <v>0</v>
          </cell>
          <cell r="BV343">
            <v>0</v>
          </cell>
          <cell r="BW343">
            <v>0</v>
          </cell>
          <cell r="BX343">
            <v>0</v>
          </cell>
          <cell r="BY343">
            <v>0</v>
          </cell>
          <cell r="BZ343">
            <v>0</v>
          </cell>
          <cell r="CA343">
            <v>0</v>
          </cell>
          <cell r="CB343">
            <v>0</v>
          </cell>
          <cell r="CC343">
            <v>0</v>
          </cell>
          <cell r="CE343">
            <v>0</v>
          </cell>
          <cell r="CF343">
            <v>0</v>
          </cell>
          <cell r="CG343" t="str">
            <v>IANUARIE</v>
          </cell>
          <cell r="CH343" t="str">
            <v>II</v>
          </cell>
          <cell r="CI343">
            <v>0</v>
          </cell>
          <cell r="CJ343" t="b">
            <v>0</v>
          </cell>
          <cell r="CK343">
            <v>0</v>
          </cell>
          <cell r="CL343">
            <v>0</v>
          </cell>
          <cell r="CM343">
            <v>0</v>
          </cell>
          <cell r="CN343">
            <v>11</v>
          </cell>
          <cell r="CO343" t="str">
            <v>N</v>
          </cell>
          <cell r="CP343" t="str">
            <v>N</v>
          </cell>
          <cell r="CQ343" t="b">
            <v>0</v>
          </cell>
          <cell r="CR343">
            <v>0</v>
          </cell>
          <cell r="CS343">
            <v>0</v>
          </cell>
          <cell r="CT343">
            <v>0</v>
          </cell>
          <cell r="CU343">
            <v>0</v>
          </cell>
          <cell r="CV343">
            <v>0</v>
          </cell>
          <cell r="CW343">
            <v>0</v>
          </cell>
          <cell r="CX343">
            <v>0</v>
          </cell>
          <cell r="CY343">
            <v>0</v>
          </cell>
          <cell r="CZ343">
            <v>0</v>
          </cell>
          <cell r="DA343">
            <v>0</v>
          </cell>
          <cell r="DB343">
            <v>0</v>
          </cell>
          <cell r="DC343">
            <v>0</v>
          </cell>
          <cell r="DD343">
            <v>0</v>
          </cell>
          <cell r="DE343">
            <v>0</v>
          </cell>
          <cell r="DF343">
            <v>0</v>
          </cell>
          <cell r="DG343">
            <v>0</v>
          </cell>
          <cell r="DH343">
            <v>0</v>
          </cell>
          <cell r="DI343">
            <v>0</v>
          </cell>
          <cell r="DJ343">
            <v>0</v>
          </cell>
          <cell r="DK343">
            <v>0</v>
          </cell>
          <cell r="DL343">
            <v>0</v>
          </cell>
          <cell r="DM343" t="b">
            <v>0</v>
          </cell>
          <cell r="DN343" t="b">
            <v>0</v>
          </cell>
          <cell r="DO343" t="b">
            <v>0</v>
          </cell>
          <cell r="DP343" t="b">
            <v>0</v>
          </cell>
          <cell r="DQ343">
            <v>0</v>
          </cell>
          <cell r="DR343">
            <v>0</v>
          </cell>
          <cell r="DS343">
            <v>0</v>
          </cell>
          <cell r="DT343">
            <v>0</v>
          </cell>
          <cell r="DU343">
            <v>0</v>
          </cell>
          <cell r="DV343">
            <v>0</v>
          </cell>
          <cell r="DW343">
            <v>0</v>
          </cell>
          <cell r="DX343">
            <v>0</v>
          </cell>
          <cell r="DY343">
            <v>0</v>
          </cell>
          <cell r="DZ343">
            <v>0</v>
          </cell>
          <cell r="EA343">
            <v>0</v>
          </cell>
          <cell r="EB343">
            <v>0</v>
          </cell>
          <cell r="EC343">
            <v>0</v>
          </cell>
          <cell r="ED343">
            <v>0</v>
          </cell>
          <cell r="EE343">
            <v>0</v>
          </cell>
          <cell r="EF343">
            <v>0</v>
          </cell>
          <cell r="EG343">
            <v>0</v>
          </cell>
          <cell r="EH343">
            <v>0</v>
          </cell>
          <cell r="EI343">
            <v>0</v>
          </cell>
          <cell r="EJ343">
            <v>0</v>
          </cell>
          <cell r="EK343">
            <v>0</v>
          </cell>
          <cell r="EL343">
            <v>0</v>
          </cell>
          <cell r="EM343">
            <v>0</v>
          </cell>
          <cell r="EN343">
            <v>0</v>
          </cell>
          <cell r="EO343">
            <v>0</v>
          </cell>
          <cell r="EP343">
            <v>0</v>
          </cell>
          <cell r="EQ343">
            <v>0</v>
          </cell>
          <cell r="ER343" t="b">
            <v>0</v>
          </cell>
          <cell r="ES343">
            <v>0</v>
          </cell>
          <cell r="ET343">
            <v>0</v>
          </cell>
          <cell r="EU343">
            <v>0</v>
          </cell>
          <cell r="EW343" t="b">
            <v>0</v>
          </cell>
        </row>
        <row r="344">
          <cell r="A344">
            <v>321</v>
          </cell>
          <cell r="B344" t="str">
            <v>1520319020022</v>
          </cell>
          <cell r="C344" t="str">
            <v>vechi</v>
          </cell>
          <cell r="D344" t="str">
            <v>INCICAU AUREL</v>
          </cell>
          <cell r="E344" t="str">
            <v>INCICAU</v>
          </cell>
          <cell r="F344" t="str">
            <v>AUREL</v>
          </cell>
          <cell r="G344" t="str">
            <v>subinginer</v>
          </cell>
          <cell r="H344">
            <v>0</v>
          </cell>
          <cell r="I344">
            <v>1959200</v>
          </cell>
          <cell r="J344">
            <v>1959200</v>
          </cell>
          <cell r="K344">
            <v>1959200</v>
          </cell>
          <cell r="L344">
            <v>0</v>
          </cell>
          <cell r="M344">
            <v>0</v>
          </cell>
          <cell r="N344">
            <v>0</v>
          </cell>
          <cell r="O344">
            <v>0</v>
          </cell>
          <cell r="P344">
            <v>0</v>
          </cell>
          <cell r="Q344">
            <v>168</v>
          </cell>
          <cell r="R344">
            <v>168</v>
          </cell>
          <cell r="S344">
            <v>0</v>
          </cell>
          <cell r="T344">
            <v>0</v>
          </cell>
          <cell r="U344">
            <v>0</v>
          </cell>
          <cell r="V344">
            <v>0</v>
          </cell>
          <cell r="W344">
            <v>0</v>
          </cell>
          <cell r="X344">
            <v>0</v>
          </cell>
          <cell r="Y344">
            <v>0</v>
          </cell>
          <cell r="Z344">
            <v>25</v>
          </cell>
          <cell r="AA344">
            <v>489800</v>
          </cell>
          <cell r="AB344">
            <v>489800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122450</v>
          </cell>
          <cell r="AU344">
            <v>19592</v>
          </cell>
          <cell r="AV344">
            <v>2449000</v>
          </cell>
          <cell r="AW344">
            <v>171430</v>
          </cell>
          <cell r="AX344">
            <v>0</v>
          </cell>
          <cell r="AY344">
            <v>164850</v>
          </cell>
          <cell r="AZ344">
            <v>1970678</v>
          </cell>
          <cell r="BA344">
            <v>1099000</v>
          </cell>
          <cell r="BB344">
            <v>1.35</v>
          </cell>
          <cell r="BC344">
            <v>384650</v>
          </cell>
          <cell r="BD344">
            <v>1483650</v>
          </cell>
          <cell r="BE344">
            <v>487028</v>
          </cell>
          <cell r="BF344">
            <v>87665</v>
          </cell>
          <cell r="BG344">
            <v>2047863</v>
          </cell>
          <cell r="BH344">
            <v>900000</v>
          </cell>
          <cell r="BI344">
            <v>0</v>
          </cell>
          <cell r="BJ344">
            <v>0</v>
          </cell>
          <cell r="BK344">
            <v>0</v>
          </cell>
          <cell r="BL344">
            <v>1147863</v>
          </cell>
          <cell r="BM344" t="b">
            <v>0</v>
          </cell>
          <cell r="BN344">
            <v>0</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E344">
            <v>0</v>
          </cell>
          <cell r="CF344">
            <v>0</v>
          </cell>
          <cell r="CG344" t="str">
            <v>IANUARIE</v>
          </cell>
          <cell r="CH344" t="str">
            <v>I</v>
          </cell>
          <cell r="CI344">
            <v>0</v>
          </cell>
          <cell r="CJ344" t="b">
            <v>0</v>
          </cell>
          <cell r="CK344">
            <v>0</v>
          </cell>
          <cell r="CL344">
            <v>0</v>
          </cell>
          <cell r="CM344">
            <v>0</v>
          </cell>
          <cell r="CN344">
            <v>11</v>
          </cell>
          <cell r="CO344" t="str">
            <v>N</v>
          </cell>
          <cell r="CP344" t="str">
            <v>N</v>
          </cell>
          <cell r="CQ344" t="b">
            <v>0</v>
          </cell>
          <cell r="CR344">
            <v>0</v>
          </cell>
          <cell r="CS344">
            <v>0</v>
          </cell>
          <cell r="CT344">
            <v>0</v>
          </cell>
          <cell r="CU344">
            <v>0</v>
          </cell>
          <cell r="CV344">
            <v>0</v>
          </cell>
          <cell r="CW344">
            <v>0</v>
          </cell>
          <cell r="CX344">
            <v>0</v>
          </cell>
          <cell r="CY344">
            <v>0</v>
          </cell>
          <cell r="CZ344">
            <v>0</v>
          </cell>
          <cell r="DA344">
            <v>0</v>
          </cell>
          <cell r="DB344">
            <v>0</v>
          </cell>
          <cell r="DC344">
            <v>0</v>
          </cell>
          <cell r="DD344">
            <v>0</v>
          </cell>
          <cell r="DE344">
            <v>0</v>
          </cell>
          <cell r="DF344">
            <v>0</v>
          </cell>
          <cell r="DG344">
            <v>0</v>
          </cell>
          <cell r="DH344">
            <v>0</v>
          </cell>
          <cell r="DI344">
            <v>0</v>
          </cell>
          <cell r="DJ344">
            <v>0</v>
          </cell>
          <cell r="DK344">
            <v>0</v>
          </cell>
          <cell r="DL344">
            <v>0</v>
          </cell>
          <cell r="DM344" t="b">
            <v>0</v>
          </cell>
          <cell r="DN344" t="b">
            <v>0</v>
          </cell>
          <cell r="DO344" t="b">
            <v>0</v>
          </cell>
          <cell r="DP344" t="b">
            <v>0</v>
          </cell>
          <cell r="DQ344">
            <v>0</v>
          </cell>
          <cell r="DR344">
            <v>0</v>
          </cell>
          <cell r="DS344">
            <v>0</v>
          </cell>
          <cell r="DT344">
            <v>0</v>
          </cell>
          <cell r="DU344">
            <v>0</v>
          </cell>
          <cell r="DV344">
            <v>0</v>
          </cell>
          <cell r="DW344">
            <v>0</v>
          </cell>
          <cell r="DX344">
            <v>0</v>
          </cell>
          <cell r="DY344">
            <v>0</v>
          </cell>
          <cell r="DZ344">
            <v>0</v>
          </cell>
          <cell r="EA344">
            <v>0</v>
          </cell>
          <cell r="EB344">
            <v>0</v>
          </cell>
          <cell r="EC344">
            <v>0</v>
          </cell>
          <cell r="ED344">
            <v>0</v>
          </cell>
          <cell r="EE344">
            <v>0</v>
          </cell>
          <cell r="EF344">
            <v>0</v>
          </cell>
          <cell r="EG344">
            <v>0</v>
          </cell>
          <cell r="EH344">
            <v>0</v>
          </cell>
          <cell r="EI344">
            <v>0</v>
          </cell>
          <cell r="EJ344">
            <v>0</v>
          </cell>
          <cell r="EK344">
            <v>0</v>
          </cell>
          <cell r="EL344">
            <v>0</v>
          </cell>
          <cell r="EM344">
            <v>0</v>
          </cell>
          <cell r="EN344">
            <v>0</v>
          </cell>
          <cell r="EO344">
            <v>0</v>
          </cell>
          <cell r="EP344">
            <v>0</v>
          </cell>
          <cell r="EQ344">
            <v>0</v>
          </cell>
          <cell r="ER344" t="b">
            <v>0</v>
          </cell>
          <cell r="ES344">
            <v>0</v>
          </cell>
          <cell r="ET344">
            <v>0</v>
          </cell>
          <cell r="EU344">
            <v>0</v>
          </cell>
          <cell r="EW344" t="b">
            <v>0</v>
          </cell>
        </row>
        <row r="345">
          <cell r="A345">
            <v>222</v>
          </cell>
          <cell r="B345" t="str">
            <v>2570720020020</v>
          </cell>
          <cell r="C345" t="str">
            <v>vechi</v>
          </cell>
          <cell r="D345" t="str">
            <v>MATEUT MARIA</v>
          </cell>
          <cell r="E345" t="str">
            <v>MATEUT</v>
          </cell>
          <cell r="F345" t="str">
            <v>MARIA</v>
          </cell>
          <cell r="G345" t="str">
            <v>consilier</v>
          </cell>
          <cell r="H345">
            <v>0</v>
          </cell>
          <cell r="I345">
            <v>3829067</v>
          </cell>
          <cell r="J345">
            <v>3829067</v>
          </cell>
          <cell r="K345">
            <v>3464394</v>
          </cell>
          <cell r="L345">
            <v>0</v>
          </cell>
          <cell r="M345">
            <v>0</v>
          </cell>
          <cell r="N345">
            <v>0</v>
          </cell>
          <cell r="O345">
            <v>0</v>
          </cell>
          <cell r="P345">
            <v>0</v>
          </cell>
          <cell r="Q345">
            <v>168</v>
          </cell>
          <cell r="R345">
            <v>152</v>
          </cell>
          <cell r="S345">
            <v>0</v>
          </cell>
          <cell r="T345">
            <v>0</v>
          </cell>
          <cell r="U345">
            <v>41</v>
          </cell>
          <cell r="V345">
            <v>1868949</v>
          </cell>
          <cell r="W345">
            <v>1868949</v>
          </cell>
          <cell r="X345">
            <v>0</v>
          </cell>
          <cell r="Y345">
            <v>0</v>
          </cell>
          <cell r="Z345">
            <v>20</v>
          </cell>
          <cell r="AA345">
            <v>692879</v>
          </cell>
          <cell r="AB345">
            <v>765813</v>
          </cell>
          <cell r="AC345">
            <v>0</v>
          </cell>
          <cell r="AD345">
            <v>0</v>
          </cell>
          <cell r="AE345">
            <v>0</v>
          </cell>
          <cell r="AF345">
            <v>15</v>
          </cell>
          <cell r="AG345">
            <v>519659</v>
          </cell>
          <cell r="AH345">
            <v>574360</v>
          </cell>
          <cell r="AI345">
            <v>16</v>
          </cell>
          <cell r="AJ345">
            <v>437608</v>
          </cell>
          <cell r="AK345">
            <v>0</v>
          </cell>
          <cell r="AL345">
            <v>0</v>
          </cell>
          <cell r="AM345">
            <v>0</v>
          </cell>
          <cell r="AN345">
            <v>0</v>
          </cell>
          <cell r="AO345">
            <v>0</v>
          </cell>
          <cell r="AP345">
            <v>0</v>
          </cell>
          <cell r="AQ345">
            <v>0</v>
          </cell>
          <cell r="AR345">
            <v>0</v>
          </cell>
          <cell r="AS345">
            <v>3573796</v>
          </cell>
          <cell r="AT345">
            <v>258462</v>
          </cell>
          <cell r="AU345">
            <v>38291</v>
          </cell>
          <cell r="AV345">
            <v>10557285</v>
          </cell>
          <cell r="AW345">
            <v>739010</v>
          </cell>
          <cell r="AX345">
            <v>0</v>
          </cell>
          <cell r="AY345">
            <v>164850</v>
          </cell>
          <cell r="AZ345">
            <v>9356672</v>
          </cell>
          <cell r="BA345">
            <v>1099000</v>
          </cell>
          <cell r="BB345">
            <v>1</v>
          </cell>
          <cell r="BC345">
            <v>0</v>
          </cell>
          <cell r="BD345">
            <v>1099000</v>
          </cell>
          <cell r="BE345">
            <v>8257672</v>
          </cell>
          <cell r="BF345">
            <v>2378339</v>
          </cell>
          <cell r="BG345">
            <v>7143183</v>
          </cell>
          <cell r="BH345">
            <v>1700000</v>
          </cell>
          <cell r="BI345">
            <v>0</v>
          </cell>
          <cell r="BJ345">
            <v>0</v>
          </cell>
          <cell r="BK345">
            <v>0</v>
          </cell>
          <cell r="BL345">
            <v>5443183</v>
          </cell>
          <cell r="BM345" t="b">
            <v>0</v>
          </cell>
          <cell r="BN345">
            <v>0</v>
          </cell>
          <cell r="BO345">
            <v>0</v>
          </cell>
          <cell r="BP345">
            <v>0</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E345">
            <v>0</v>
          </cell>
          <cell r="CF345">
            <v>0</v>
          </cell>
          <cell r="CG345" t="str">
            <v>IANUARIE</v>
          </cell>
          <cell r="CH345" t="str">
            <v>I</v>
          </cell>
          <cell r="CI345">
            <v>0</v>
          </cell>
          <cell r="CJ345" t="b">
            <v>0</v>
          </cell>
          <cell r="CK345">
            <v>0</v>
          </cell>
          <cell r="CL345">
            <v>0</v>
          </cell>
          <cell r="CM345">
            <v>0</v>
          </cell>
          <cell r="CN345">
            <v>11</v>
          </cell>
          <cell r="CO345" t="str">
            <v>N</v>
          </cell>
          <cell r="CP345" t="str">
            <v>N</v>
          </cell>
          <cell r="CQ345" t="b">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t="b">
            <v>0</v>
          </cell>
          <cell r="DN345" t="b">
            <v>0</v>
          </cell>
          <cell r="DO345" t="b">
            <v>0</v>
          </cell>
          <cell r="DP345" t="b">
            <v>0</v>
          </cell>
          <cell r="DQ345">
            <v>0</v>
          </cell>
          <cell r="DR345">
            <v>0</v>
          </cell>
          <cell r="DS345">
            <v>0</v>
          </cell>
          <cell r="DZ345">
            <v>0</v>
          </cell>
          <cell r="EA345">
            <v>0</v>
          </cell>
          <cell r="EB345">
            <v>0</v>
          </cell>
          <cell r="EH345">
            <v>0</v>
          </cell>
          <cell r="EI345">
            <v>0</v>
          </cell>
          <cell r="EJ345">
            <v>0</v>
          </cell>
          <cell r="ER345" t="b">
            <v>0</v>
          </cell>
          <cell r="EW345" t="b">
            <v>0</v>
          </cell>
        </row>
        <row r="346">
          <cell r="A346">
            <v>12</v>
          </cell>
          <cell r="B346" t="str">
            <v>2601113020021</v>
          </cell>
          <cell r="C346" t="str">
            <v>vechi</v>
          </cell>
          <cell r="D346" t="str">
            <v>PALINKO ELENA</v>
          </cell>
          <cell r="E346" t="str">
            <v>PALINKO</v>
          </cell>
          <cell r="F346" t="str">
            <v>ELENA</v>
          </cell>
          <cell r="G346" t="str">
            <v>referent</v>
          </cell>
          <cell r="H346">
            <v>0</v>
          </cell>
          <cell r="I346">
            <v>2150733</v>
          </cell>
          <cell r="J346">
            <v>2150733</v>
          </cell>
          <cell r="K346">
            <v>2150733</v>
          </cell>
          <cell r="L346">
            <v>0</v>
          </cell>
          <cell r="M346">
            <v>0</v>
          </cell>
          <cell r="N346">
            <v>0</v>
          </cell>
          <cell r="O346">
            <v>0</v>
          </cell>
          <cell r="P346">
            <v>0</v>
          </cell>
          <cell r="Q346">
            <v>168</v>
          </cell>
          <cell r="R346">
            <v>168</v>
          </cell>
          <cell r="S346">
            <v>0</v>
          </cell>
          <cell r="T346">
            <v>0</v>
          </cell>
          <cell r="U346">
            <v>0</v>
          </cell>
          <cell r="V346">
            <v>0</v>
          </cell>
          <cell r="W346">
            <v>0</v>
          </cell>
          <cell r="X346">
            <v>0</v>
          </cell>
          <cell r="Y346">
            <v>0</v>
          </cell>
          <cell r="Z346">
            <v>10</v>
          </cell>
          <cell r="AA346">
            <v>215073</v>
          </cell>
          <cell r="AB346">
            <v>215073</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756117</v>
          </cell>
          <cell r="AQ346">
            <v>0</v>
          </cell>
          <cell r="AR346">
            <v>0</v>
          </cell>
          <cell r="AS346">
            <v>0</v>
          </cell>
          <cell r="AT346">
            <v>118290</v>
          </cell>
          <cell r="AU346">
            <v>21507</v>
          </cell>
          <cell r="AV346">
            <v>3121923</v>
          </cell>
          <cell r="AW346">
            <v>218535</v>
          </cell>
          <cell r="AX346">
            <v>0</v>
          </cell>
          <cell r="AY346">
            <v>164850</v>
          </cell>
          <cell r="AZ346">
            <v>2598741</v>
          </cell>
          <cell r="BA346">
            <v>1099000</v>
          </cell>
          <cell r="BB346">
            <v>1.35</v>
          </cell>
          <cell r="BC346">
            <v>384650</v>
          </cell>
          <cell r="BD346">
            <v>1483650</v>
          </cell>
          <cell r="BE346">
            <v>1115091</v>
          </cell>
          <cell r="BF346">
            <v>200716</v>
          </cell>
          <cell r="BG346">
            <v>2562875</v>
          </cell>
          <cell r="BH346">
            <v>900000</v>
          </cell>
          <cell r="BI346">
            <v>0</v>
          </cell>
          <cell r="BJ346">
            <v>0</v>
          </cell>
          <cell r="BK346">
            <v>0</v>
          </cell>
          <cell r="BL346">
            <v>1641368</v>
          </cell>
          <cell r="BM346" t="b">
            <v>1</v>
          </cell>
          <cell r="BN346">
            <v>21507</v>
          </cell>
          <cell r="BO346">
            <v>0</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E346">
            <v>0</v>
          </cell>
          <cell r="CF346">
            <v>0</v>
          </cell>
          <cell r="CG346" t="str">
            <v>IANUARIE</v>
          </cell>
          <cell r="CH346" t="str">
            <v>IA</v>
          </cell>
          <cell r="CI346">
            <v>0</v>
          </cell>
          <cell r="CJ346" t="b">
            <v>0</v>
          </cell>
          <cell r="CK346">
            <v>0</v>
          </cell>
          <cell r="CL346">
            <v>0</v>
          </cell>
          <cell r="CM346">
            <v>0</v>
          </cell>
          <cell r="CN346">
            <v>11</v>
          </cell>
          <cell r="CO346" t="str">
            <v>N</v>
          </cell>
          <cell r="CP346" t="str">
            <v>N</v>
          </cell>
          <cell r="CQ346" t="b">
            <v>0</v>
          </cell>
          <cell r="CR346">
            <v>0</v>
          </cell>
          <cell r="CS346">
            <v>0</v>
          </cell>
          <cell r="CT346">
            <v>0</v>
          </cell>
          <cell r="CU346">
            <v>0</v>
          </cell>
          <cell r="CV346">
            <v>0</v>
          </cell>
          <cell r="CW346">
            <v>0</v>
          </cell>
          <cell r="CX346">
            <v>0</v>
          </cell>
          <cell r="CY346">
            <v>0</v>
          </cell>
          <cell r="CZ346">
            <v>0</v>
          </cell>
          <cell r="DA346">
            <v>0</v>
          </cell>
          <cell r="DB346">
            <v>0</v>
          </cell>
          <cell r="DC346">
            <v>0</v>
          </cell>
          <cell r="DD346">
            <v>0</v>
          </cell>
          <cell r="DE346">
            <v>0</v>
          </cell>
          <cell r="DF346">
            <v>0</v>
          </cell>
          <cell r="DG346">
            <v>0</v>
          </cell>
          <cell r="DH346">
            <v>0</v>
          </cell>
          <cell r="DI346">
            <v>0</v>
          </cell>
          <cell r="DJ346">
            <v>0</v>
          </cell>
          <cell r="DK346">
            <v>0</v>
          </cell>
          <cell r="DL346">
            <v>0</v>
          </cell>
          <cell r="DM346" t="b">
            <v>0</v>
          </cell>
          <cell r="DN346" t="b">
            <v>0</v>
          </cell>
          <cell r="DO346" t="b">
            <v>0</v>
          </cell>
          <cell r="DP346" t="b">
            <v>0</v>
          </cell>
          <cell r="DQ346">
            <v>0</v>
          </cell>
          <cell r="DR346">
            <v>0</v>
          </cell>
          <cell r="DS346">
            <v>0</v>
          </cell>
          <cell r="DT346">
            <v>0</v>
          </cell>
          <cell r="DU346">
            <v>0</v>
          </cell>
          <cell r="DV346">
            <v>0</v>
          </cell>
          <cell r="DW346">
            <v>0</v>
          </cell>
          <cell r="DX346">
            <v>0</v>
          </cell>
          <cell r="DY346">
            <v>0</v>
          </cell>
          <cell r="DZ346">
            <v>0</v>
          </cell>
          <cell r="EA346">
            <v>0</v>
          </cell>
          <cell r="EB346">
            <v>0</v>
          </cell>
          <cell r="EC346">
            <v>0</v>
          </cell>
          <cell r="ED346">
            <v>0</v>
          </cell>
          <cell r="EE346">
            <v>0</v>
          </cell>
          <cell r="EF346">
            <v>0</v>
          </cell>
          <cell r="EG346">
            <v>0</v>
          </cell>
          <cell r="EH346">
            <v>0</v>
          </cell>
          <cell r="EI346">
            <v>0</v>
          </cell>
          <cell r="EJ346">
            <v>0</v>
          </cell>
          <cell r="EK346">
            <v>0</v>
          </cell>
          <cell r="EL346">
            <v>0</v>
          </cell>
          <cell r="EM346">
            <v>0</v>
          </cell>
          <cell r="EN346">
            <v>0</v>
          </cell>
          <cell r="EO346">
            <v>0</v>
          </cell>
          <cell r="EP346">
            <v>0</v>
          </cell>
          <cell r="EQ346">
            <v>0</v>
          </cell>
          <cell r="ER346" t="b">
            <v>0</v>
          </cell>
          <cell r="ES346">
            <v>0</v>
          </cell>
          <cell r="ET346">
            <v>0</v>
          </cell>
          <cell r="EU346">
            <v>0</v>
          </cell>
          <cell r="EW346" t="b">
            <v>0</v>
          </cell>
        </row>
        <row r="347">
          <cell r="A347">
            <v>70</v>
          </cell>
          <cell r="B347" t="str">
            <v>2750911020021</v>
          </cell>
          <cell r="C347" t="str">
            <v>vechi</v>
          </cell>
          <cell r="D347" t="str">
            <v>BRINCOVAN DARIA-LAVINIA</v>
          </cell>
          <cell r="E347" t="str">
            <v>BRINCOVAN</v>
          </cell>
          <cell r="F347" t="str">
            <v>DARIA-LAVINIA</v>
          </cell>
          <cell r="G347" t="str">
            <v>inspector</v>
          </cell>
          <cell r="H347">
            <v>0</v>
          </cell>
          <cell r="I347">
            <v>2398400</v>
          </cell>
          <cell r="J347">
            <v>2398400</v>
          </cell>
          <cell r="K347">
            <v>2398400</v>
          </cell>
          <cell r="L347">
            <v>0</v>
          </cell>
          <cell r="M347">
            <v>0</v>
          </cell>
          <cell r="N347">
            <v>0</v>
          </cell>
          <cell r="O347">
            <v>0</v>
          </cell>
          <cell r="P347">
            <v>0</v>
          </cell>
          <cell r="Q347">
            <v>168</v>
          </cell>
          <cell r="R347">
            <v>168</v>
          </cell>
          <cell r="S347">
            <v>0</v>
          </cell>
          <cell r="T347">
            <v>0</v>
          </cell>
          <cell r="U347">
            <v>0</v>
          </cell>
          <cell r="V347">
            <v>0</v>
          </cell>
          <cell r="W347">
            <v>0</v>
          </cell>
          <cell r="X347">
            <v>0</v>
          </cell>
          <cell r="Y347">
            <v>0</v>
          </cell>
          <cell r="Z347">
            <v>5</v>
          </cell>
          <cell r="AA347">
            <v>119920</v>
          </cell>
          <cell r="AB347">
            <v>119920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552756</v>
          </cell>
          <cell r="AQ347">
            <v>0</v>
          </cell>
          <cell r="AR347">
            <v>0</v>
          </cell>
          <cell r="AS347">
            <v>0</v>
          </cell>
          <cell r="AT347">
            <v>125916</v>
          </cell>
          <cell r="AU347">
            <v>23984</v>
          </cell>
          <cell r="AV347">
            <v>3071076</v>
          </cell>
          <cell r="AW347">
            <v>214975</v>
          </cell>
          <cell r="AX347">
            <v>0</v>
          </cell>
          <cell r="AY347">
            <v>164850</v>
          </cell>
          <cell r="AZ347">
            <v>2541351</v>
          </cell>
          <cell r="BA347">
            <v>1099000</v>
          </cell>
          <cell r="BB347">
            <v>1.35</v>
          </cell>
          <cell r="BC347">
            <v>384650</v>
          </cell>
          <cell r="BD347">
            <v>1483650</v>
          </cell>
          <cell r="BE347">
            <v>1057701</v>
          </cell>
          <cell r="BF347">
            <v>190386</v>
          </cell>
          <cell r="BG347">
            <v>2515815</v>
          </cell>
          <cell r="BH347">
            <v>900000</v>
          </cell>
          <cell r="BI347">
            <v>0</v>
          </cell>
          <cell r="BJ347">
            <v>0</v>
          </cell>
          <cell r="BK347">
            <v>0</v>
          </cell>
          <cell r="BL347">
            <v>1591831</v>
          </cell>
          <cell r="BM347" t="b">
            <v>1</v>
          </cell>
          <cell r="BN347">
            <v>23984</v>
          </cell>
          <cell r="BO347">
            <v>0</v>
          </cell>
          <cell r="BP347">
            <v>0</v>
          </cell>
          <cell r="BQ347">
            <v>0</v>
          </cell>
          <cell r="BR347">
            <v>0</v>
          </cell>
          <cell r="BS347">
            <v>0</v>
          </cell>
          <cell r="BT347">
            <v>0</v>
          </cell>
          <cell r="BU347">
            <v>0</v>
          </cell>
          <cell r="BV347">
            <v>0</v>
          </cell>
          <cell r="BW347">
            <v>0</v>
          </cell>
          <cell r="BX347">
            <v>0</v>
          </cell>
          <cell r="BY347">
            <v>0</v>
          </cell>
          <cell r="BZ347">
            <v>0</v>
          </cell>
          <cell r="CA347">
            <v>0</v>
          </cell>
          <cell r="CB347">
            <v>0</v>
          </cell>
          <cell r="CC347">
            <v>0</v>
          </cell>
          <cell r="CE347">
            <v>0</v>
          </cell>
          <cell r="CF347">
            <v>0</v>
          </cell>
          <cell r="CG347" t="str">
            <v>IANUARIE</v>
          </cell>
          <cell r="CI347">
            <v>0</v>
          </cell>
          <cell r="CJ347" t="b">
            <v>0</v>
          </cell>
          <cell r="CK347">
            <v>0</v>
          </cell>
          <cell r="CL347">
            <v>0</v>
          </cell>
          <cell r="CM347">
            <v>0</v>
          </cell>
          <cell r="CN347">
            <v>11</v>
          </cell>
          <cell r="CO347" t="str">
            <v>N</v>
          </cell>
          <cell r="CP347" t="str">
            <v>N</v>
          </cell>
          <cell r="CQ347" t="b">
            <v>0</v>
          </cell>
          <cell r="CR347">
            <v>0</v>
          </cell>
          <cell r="CS347">
            <v>0</v>
          </cell>
          <cell r="CT347">
            <v>0</v>
          </cell>
          <cell r="CU347">
            <v>0</v>
          </cell>
          <cell r="CV347">
            <v>0</v>
          </cell>
          <cell r="CW347">
            <v>0</v>
          </cell>
          <cell r="CX347">
            <v>0</v>
          </cell>
          <cell r="CY347">
            <v>0</v>
          </cell>
          <cell r="CZ347">
            <v>0</v>
          </cell>
          <cell r="DA347">
            <v>0</v>
          </cell>
          <cell r="DB347">
            <v>0</v>
          </cell>
          <cell r="DC347">
            <v>0</v>
          </cell>
          <cell r="DD347">
            <v>0</v>
          </cell>
          <cell r="DE347">
            <v>0</v>
          </cell>
          <cell r="DF347">
            <v>0</v>
          </cell>
          <cell r="DG347">
            <v>0</v>
          </cell>
          <cell r="DH347">
            <v>0</v>
          </cell>
          <cell r="DI347">
            <v>0</v>
          </cell>
          <cell r="DJ347">
            <v>0</v>
          </cell>
          <cell r="DK347">
            <v>0</v>
          </cell>
          <cell r="DL347">
            <v>0</v>
          </cell>
          <cell r="DM347" t="b">
            <v>0</v>
          </cell>
          <cell r="DN347" t="b">
            <v>0</v>
          </cell>
          <cell r="DO347" t="b">
            <v>0</v>
          </cell>
          <cell r="DP347" t="b">
            <v>0</v>
          </cell>
          <cell r="DQ347">
            <v>0</v>
          </cell>
          <cell r="DR347">
            <v>0</v>
          </cell>
          <cell r="DS347">
            <v>0</v>
          </cell>
          <cell r="DT347">
            <v>0</v>
          </cell>
          <cell r="DU347">
            <v>0</v>
          </cell>
          <cell r="DV347">
            <v>0</v>
          </cell>
          <cell r="DW347">
            <v>0</v>
          </cell>
          <cell r="DX347">
            <v>0</v>
          </cell>
          <cell r="DY347">
            <v>0</v>
          </cell>
          <cell r="DZ347">
            <v>0</v>
          </cell>
          <cell r="EA347">
            <v>0</v>
          </cell>
          <cell r="EB347">
            <v>0</v>
          </cell>
          <cell r="EC347">
            <v>0</v>
          </cell>
          <cell r="ED347">
            <v>0</v>
          </cell>
          <cell r="EE347">
            <v>0</v>
          </cell>
          <cell r="EF347">
            <v>0</v>
          </cell>
          <cell r="EG347">
            <v>0</v>
          </cell>
          <cell r="EH347">
            <v>0</v>
          </cell>
          <cell r="EI347">
            <v>0</v>
          </cell>
          <cell r="EJ347">
            <v>0</v>
          </cell>
          <cell r="EK347">
            <v>0</v>
          </cell>
          <cell r="EL347">
            <v>0</v>
          </cell>
          <cell r="EM347">
            <v>0</v>
          </cell>
          <cell r="EN347">
            <v>0</v>
          </cell>
          <cell r="EO347">
            <v>0</v>
          </cell>
          <cell r="EP347">
            <v>0</v>
          </cell>
          <cell r="EQ347">
            <v>0</v>
          </cell>
          <cell r="ER347" t="b">
            <v>0</v>
          </cell>
          <cell r="ES347">
            <v>0</v>
          </cell>
          <cell r="ET347">
            <v>0</v>
          </cell>
          <cell r="EU347">
            <v>0</v>
          </cell>
          <cell r="EW347" t="b">
            <v>0</v>
          </cell>
        </row>
        <row r="348">
          <cell r="A348">
            <v>14</v>
          </cell>
          <cell r="B348" t="str">
            <v>2531201020014</v>
          </cell>
          <cell r="C348" t="str">
            <v>vechi</v>
          </cell>
          <cell r="D348" t="str">
            <v>CIUPE ANA</v>
          </cell>
          <cell r="E348" t="str">
            <v>CIUPE</v>
          </cell>
          <cell r="F348" t="str">
            <v>ANA</v>
          </cell>
          <cell r="G348" t="str">
            <v>referent</v>
          </cell>
          <cell r="H348">
            <v>0</v>
          </cell>
          <cell r="I348">
            <v>2547000</v>
          </cell>
          <cell r="J348">
            <v>2547000</v>
          </cell>
          <cell r="K348">
            <v>2547000</v>
          </cell>
          <cell r="L348">
            <v>0</v>
          </cell>
          <cell r="M348">
            <v>0</v>
          </cell>
          <cell r="N348">
            <v>0</v>
          </cell>
          <cell r="O348">
            <v>0</v>
          </cell>
          <cell r="P348">
            <v>0</v>
          </cell>
          <cell r="Q348">
            <v>168</v>
          </cell>
          <cell r="R348">
            <v>168</v>
          </cell>
          <cell r="S348">
            <v>0</v>
          </cell>
          <cell r="T348">
            <v>0</v>
          </cell>
          <cell r="U348">
            <v>0</v>
          </cell>
          <cell r="V348">
            <v>0</v>
          </cell>
          <cell r="W348">
            <v>0</v>
          </cell>
          <cell r="X348">
            <v>0</v>
          </cell>
          <cell r="Y348">
            <v>0</v>
          </cell>
          <cell r="Z348">
            <v>25</v>
          </cell>
          <cell r="AA348">
            <v>636750</v>
          </cell>
          <cell r="AB348">
            <v>636750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616852</v>
          </cell>
          <cell r="AQ348">
            <v>0</v>
          </cell>
          <cell r="AR348">
            <v>0</v>
          </cell>
          <cell r="AS348">
            <v>0</v>
          </cell>
          <cell r="AT348">
            <v>159188</v>
          </cell>
          <cell r="AU348">
            <v>25470</v>
          </cell>
          <cell r="AV348">
            <v>3800602</v>
          </cell>
          <cell r="AW348">
            <v>266042</v>
          </cell>
          <cell r="AX348">
            <v>0</v>
          </cell>
          <cell r="AY348">
            <v>164850</v>
          </cell>
          <cell r="AZ348">
            <v>3185052</v>
          </cell>
          <cell r="BA348">
            <v>1099000</v>
          </cell>
          <cell r="BB348">
            <v>1</v>
          </cell>
          <cell r="BC348">
            <v>0</v>
          </cell>
          <cell r="BD348">
            <v>1099000</v>
          </cell>
          <cell r="BE348">
            <v>2086052</v>
          </cell>
          <cell r="BF348">
            <v>416842</v>
          </cell>
          <cell r="BG348">
            <v>2933060</v>
          </cell>
          <cell r="BH348">
            <v>1700000</v>
          </cell>
          <cell r="BI348">
            <v>0</v>
          </cell>
          <cell r="BJ348">
            <v>0</v>
          </cell>
          <cell r="BK348">
            <v>0</v>
          </cell>
          <cell r="BL348">
            <v>1207590</v>
          </cell>
          <cell r="BM348" t="b">
            <v>1</v>
          </cell>
          <cell r="BN348">
            <v>25470</v>
          </cell>
          <cell r="BO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E348">
            <v>0</v>
          </cell>
          <cell r="CF348">
            <v>0</v>
          </cell>
          <cell r="CG348" t="str">
            <v>IANUARIE</v>
          </cell>
          <cell r="CI348">
            <v>0</v>
          </cell>
          <cell r="CJ348" t="b">
            <v>0</v>
          </cell>
          <cell r="CK348">
            <v>0</v>
          </cell>
          <cell r="CL348">
            <v>0</v>
          </cell>
          <cell r="CM348">
            <v>0</v>
          </cell>
          <cell r="CN348">
            <v>11</v>
          </cell>
          <cell r="CO348" t="str">
            <v>N</v>
          </cell>
          <cell r="CP348" t="str">
            <v>N</v>
          </cell>
          <cell r="CQ348" t="b">
            <v>0</v>
          </cell>
          <cell r="CR348">
            <v>0</v>
          </cell>
          <cell r="CS348">
            <v>0</v>
          </cell>
          <cell r="CT348">
            <v>0</v>
          </cell>
          <cell r="CU348">
            <v>0</v>
          </cell>
          <cell r="CV348">
            <v>0</v>
          </cell>
          <cell r="CW348">
            <v>0</v>
          </cell>
          <cell r="CX348">
            <v>0</v>
          </cell>
          <cell r="CY348">
            <v>0</v>
          </cell>
          <cell r="CZ348">
            <v>0</v>
          </cell>
          <cell r="DA348">
            <v>0</v>
          </cell>
          <cell r="DB348">
            <v>0</v>
          </cell>
          <cell r="DC348">
            <v>0</v>
          </cell>
          <cell r="DD348">
            <v>0</v>
          </cell>
          <cell r="DE348">
            <v>0</v>
          </cell>
          <cell r="DF348">
            <v>0</v>
          </cell>
          <cell r="DG348">
            <v>0</v>
          </cell>
          <cell r="DH348">
            <v>0</v>
          </cell>
          <cell r="DI348">
            <v>0</v>
          </cell>
          <cell r="DJ348">
            <v>0</v>
          </cell>
          <cell r="DK348">
            <v>0</v>
          </cell>
          <cell r="DL348">
            <v>0</v>
          </cell>
          <cell r="DM348" t="b">
            <v>0</v>
          </cell>
          <cell r="DN348" t="b">
            <v>0</v>
          </cell>
          <cell r="DO348" t="b">
            <v>0</v>
          </cell>
          <cell r="DP348" t="b">
            <v>0</v>
          </cell>
          <cell r="DQ348">
            <v>0</v>
          </cell>
          <cell r="DR348">
            <v>0</v>
          </cell>
          <cell r="DS348">
            <v>0</v>
          </cell>
          <cell r="DT348">
            <v>0</v>
          </cell>
          <cell r="DU348">
            <v>0</v>
          </cell>
          <cell r="DV348">
            <v>0</v>
          </cell>
          <cell r="DW348">
            <v>0</v>
          </cell>
          <cell r="DX348">
            <v>0</v>
          </cell>
          <cell r="DY348">
            <v>0</v>
          </cell>
          <cell r="DZ348">
            <v>0</v>
          </cell>
          <cell r="EA348">
            <v>0</v>
          </cell>
          <cell r="EB348">
            <v>0</v>
          </cell>
          <cell r="EC348">
            <v>0</v>
          </cell>
          <cell r="ED348">
            <v>0</v>
          </cell>
          <cell r="EE348">
            <v>0</v>
          </cell>
          <cell r="EF348">
            <v>0</v>
          </cell>
          <cell r="EG348">
            <v>0</v>
          </cell>
          <cell r="EH348">
            <v>0</v>
          </cell>
          <cell r="EI348">
            <v>0</v>
          </cell>
          <cell r="EJ348">
            <v>0</v>
          </cell>
          <cell r="EK348">
            <v>0</v>
          </cell>
          <cell r="EL348">
            <v>0</v>
          </cell>
          <cell r="EM348">
            <v>0</v>
          </cell>
          <cell r="EN348">
            <v>0</v>
          </cell>
          <cell r="EO348">
            <v>0</v>
          </cell>
          <cell r="EP348">
            <v>0</v>
          </cell>
          <cell r="EQ348">
            <v>0</v>
          </cell>
          <cell r="ER348" t="b">
            <v>0</v>
          </cell>
          <cell r="EV348">
            <v>36831</v>
          </cell>
          <cell r="EW348" t="b">
            <v>0</v>
          </cell>
        </row>
        <row r="349">
          <cell r="A349">
            <v>240</v>
          </cell>
          <cell r="B349" t="str">
            <v>2710620020039</v>
          </cell>
          <cell r="C349" t="str">
            <v>vechi</v>
          </cell>
          <cell r="D349" t="str">
            <v>MICEA MARIA-ANTONETA</v>
          </cell>
          <cell r="E349" t="str">
            <v>MICEA</v>
          </cell>
          <cell r="F349" t="str">
            <v>MARIA-ANTONETA</v>
          </cell>
          <cell r="G349" t="str">
            <v>consilier</v>
          </cell>
          <cell r="H349">
            <v>0</v>
          </cell>
          <cell r="I349">
            <v>3145667</v>
          </cell>
          <cell r="J349">
            <v>3145667</v>
          </cell>
          <cell r="K349">
            <v>2696286</v>
          </cell>
          <cell r="L349">
            <v>0</v>
          </cell>
          <cell r="M349">
            <v>0</v>
          </cell>
          <cell r="N349">
            <v>0</v>
          </cell>
          <cell r="O349">
            <v>0</v>
          </cell>
          <cell r="P349">
            <v>0</v>
          </cell>
          <cell r="Q349">
            <v>168</v>
          </cell>
          <cell r="R349">
            <v>144</v>
          </cell>
          <cell r="S349">
            <v>0</v>
          </cell>
          <cell r="T349">
            <v>0</v>
          </cell>
          <cell r="U349">
            <v>0</v>
          </cell>
          <cell r="V349">
            <v>0</v>
          </cell>
          <cell r="W349">
            <v>0</v>
          </cell>
          <cell r="X349">
            <v>0</v>
          </cell>
          <cell r="Y349">
            <v>0</v>
          </cell>
          <cell r="Z349">
            <v>10</v>
          </cell>
          <cell r="AA349">
            <v>269629</v>
          </cell>
          <cell r="AB349">
            <v>314567</v>
          </cell>
          <cell r="AC349">
            <v>0</v>
          </cell>
          <cell r="AD349">
            <v>0</v>
          </cell>
          <cell r="AE349">
            <v>0</v>
          </cell>
          <cell r="AF349">
            <v>15</v>
          </cell>
          <cell r="AG349">
            <v>404443</v>
          </cell>
          <cell r="AH349">
            <v>471850</v>
          </cell>
          <cell r="AI349">
            <v>0</v>
          </cell>
          <cell r="AJ349">
            <v>0</v>
          </cell>
          <cell r="AK349">
            <v>210647</v>
          </cell>
          <cell r="AL349">
            <v>0</v>
          </cell>
          <cell r="AM349">
            <v>0</v>
          </cell>
          <cell r="AN349">
            <v>0</v>
          </cell>
          <cell r="AO349">
            <v>0</v>
          </cell>
          <cell r="AP349">
            <v>0</v>
          </cell>
          <cell r="AQ349">
            <v>0</v>
          </cell>
          <cell r="AR349">
            <v>0</v>
          </cell>
          <cell r="AS349">
            <v>0</v>
          </cell>
          <cell r="AT349">
            <v>196604</v>
          </cell>
          <cell r="AU349">
            <v>31457</v>
          </cell>
          <cell r="AV349">
            <v>3581005</v>
          </cell>
          <cell r="AW349">
            <v>235925</v>
          </cell>
          <cell r="AX349">
            <v>0</v>
          </cell>
          <cell r="AY349">
            <v>164850</v>
          </cell>
          <cell r="AZ349">
            <v>2952169</v>
          </cell>
          <cell r="BA349">
            <v>1099000</v>
          </cell>
          <cell r="BB349">
            <v>1</v>
          </cell>
          <cell r="BC349">
            <v>0</v>
          </cell>
          <cell r="BD349">
            <v>1099000</v>
          </cell>
          <cell r="BE349">
            <v>1853169</v>
          </cell>
          <cell r="BF349">
            <v>363279</v>
          </cell>
          <cell r="BG349">
            <v>2753740</v>
          </cell>
          <cell r="BH349">
            <v>1300000</v>
          </cell>
          <cell r="BI349">
            <v>0</v>
          </cell>
          <cell r="BJ349">
            <v>0</v>
          </cell>
          <cell r="BK349">
            <v>0</v>
          </cell>
          <cell r="BL349">
            <v>1453740</v>
          </cell>
          <cell r="BM349" t="b">
            <v>0</v>
          </cell>
          <cell r="BN349">
            <v>0</v>
          </cell>
          <cell r="BO349">
            <v>0</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E349">
            <v>0</v>
          </cell>
          <cell r="CF349">
            <v>0</v>
          </cell>
          <cell r="CG349" t="str">
            <v>IANUARIE</v>
          </cell>
          <cell r="CI349">
            <v>0</v>
          </cell>
          <cell r="CJ349" t="b">
            <v>0</v>
          </cell>
          <cell r="CK349">
            <v>0</v>
          </cell>
          <cell r="CL349">
            <v>0</v>
          </cell>
          <cell r="CM349">
            <v>0</v>
          </cell>
          <cell r="CN349">
            <v>11</v>
          </cell>
          <cell r="CO349" t="str">
            <v>N</v>
          </cell>
          <cell r="CP349" t="str">
            <v>N</v>
          </cell>
          <cell r="CQ349" t="b">
            <v>0</v>
          </cell>
          <cell r="CR349">
            <v>75</v>
          </cell>
          <cell r="CS349">
            <v>0</v>
          </cell>
          <cell r="CT349">
            <v>24</v>
          </cell>
          <cell r="CU349">
            <v>24</v>
          </cell>
          <cell r="CV349">
            <v>0</v>
          </cell>
          <cell r="CW349">
            <v>24</v>
          </cell>
          <cell r="CX349">
            <v>210647</v>
          </cell>
          <cell r="CY349">
            <v>0</v>
          </cell>
          <cell r="CZ349">
            <v>24</v>
          </cell>
          <cell r="DA349">
            <v>24</v>
          </cell>
          <cell r="DB349">
            <v>0</v>
          </cell>
          <cell r="DC349">
            <v>210647</v>
          </cell>
          <cell r="DD349">
            <v>0</v>
          </cell>
          <cell r="DE349">
            <v>210647</v>
          </cell>
          <cell r="DF349">
            <v>0</v>
          </cell>
          <cell r="DG349">
            <v>0</v>
          </cell>
          <cell r="DH349">
            <v>0</v>
          </cell>
          <cell r="DI349">
            <v>0</v>
          </cell>
          <cell r="DJ349">
            <v>0</v>
          </cell>
          <cell r="DK349">
            <v>0</v>
          </cell>
          <cell r="DL349">
            <v>0</v>
          </cell>
          <cell r="DM349" t="b">
            <v>0</v>
          </cell>
          <cell r="DN349" t="b">
            <v>0</v>
          </cell>
          <cell r="DO349" t="b">
            <v>0</v>
          </cell>
          <cell r="DP349" t="b">
            <v>0</v>
          </cell>
          <cell r="DQ349">
            <v>0</v>
          </cell>
          <cell r="DR349">
            <v>0</v>
          </cell>
          <cell r="DS349">
            <v>0</v>
          </cell>
          <cell r="DT349">
            <v>0</v>
          </cell>
          <cell r="DU349">
            <v>0</v>
          </cell>
          <cell r="DV349">
            <v>0</v>
          </cell>
          <cell r="DW349">
            <v>0</v>
          </cell>
          <cell r="DX349">
            <v>0</v>
          </cell>
          <cell r="DY349">
            <v>0</v>
          </cell>
          <cell r="DZ349">
            <v>0</v>
          </cell>
          <cell r="EA349">
            <v>0</v>
          </cell>
          <cell r="EB349">
            <v>0</v>
          </cell>
          <cell r="EC349">
            <v>0</v>
          </cell>
          <cell r="ED349">
            <v>0</v>
          </cell>
          <cell r="EE349">
            <v>0</v>
          </cell>
          <cell r="EF349">
            <v>0</v>
          </cell>
          <cell r="EG349">
            <v>0</v>
          </cell>
          <cell r="EH349">
            <v>0</v>
          </cell>
          <cell r="EI349">
            <v>0</v>
          </cell>
          <cell r="EJ349">
            <v>0</v>
          </cell>
          <cell r="EK349">
            <v>0</v>
          </cell>
          <cell r="EL349">
            <v>0</v>
          </cell>
          <cell r="EM349">
            <v>0</v>
          </cell>
          <cell r="EN349">
            <v>0</v>
          </cell>
          <cell r="EO349">
            <v>0</v>
          </cell>
          <cell r="EP349">
            <v>0</v>
          </cell>
          <cell r="EQ349">
            <v>0</v>
          </cell>
          <cell r="ER349" t="b">
            <v>0</v>
          </cell>
          <cell r="EV349">
            <v>36861</v>
          </cell>
          <cell r="EW349" t="b">
            <v>0</v>
          </cell>
        </row>
        <row r="350">
          <cell r="A350">
            <v>306</v>
          </cell>
          <cell r="B350" t="str">
            <v>2730418020018</v>
          </cell>
          <cell r="C350" t="str">
            <v>vechi</v>
          </cell>
          <cell r="D350" t="str">
            <v>GYERMANT FLORICA</v>
          </cell>
          <cell r="E350" t="str">
            <v>GYERMANT</v>
          </cell>
          <cell r="F350" t="str">
            <v>FLORICA</v>
          </cell>
          <cell r="G350" t="str">
            <v>referent</v>
          </cell>
          <cell r="H350">
            <v>0</v>
          </cell>
          <cell r="I350">
            <v>2377000</v>
          </cell>
          <cell r="J350">
            <v>2377000</v>
          </cell>
          <cell r="K350">
            <v>2377000</v>
          </cell>
          <cell r="L350">
            <v>0</v>
          </cell>
          <cell r="M350">
            <v>0</v>
          </cell>
          <cell r="N350">
            <v>0</v>
          </cell>
          <cell r="O350">
            <v>0</v>
          </cell>
          <cell r="P350">
            <v>0</v>
          </cell>
          <cell r="Q350">
            <v>168</v>
          </cell>
          <cell r="R350">
            <v>168</v>
          </cell>
          <cell r="S350">
            <v>0</v>
          </cell>
          <cell r="T350">
            <v>0</v>
          </cell>
          <cell r="U350">
            <v>24</v>
          </cell>
          <cell r="V350">
            <v>679143</v>
          </cell>
          <cell r="W350">
            <v>679143</v>
          </cell>
          <cell r="X350">
            <v>0</v>
          </cell>
          <cell r="Y350">
            <v>0</v>
          </cell>
          <cell r="Z350">
            <v>10</v>
          </cell>
          <cell r="AA350">
            <v>237700</v>
          </cell>
          <cell r="AB350">
            <v>237700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575680</v>
          </cell>
          <cell r="AQ350">
            <v>0</v>
          </cell>
          <cell r="AR350">
            <v>0</v>
          </cell>
          <cell r="AS350">
            <v>581044</v>
          </cell>
          <cell r="AT350">
            <v>130735</v>
          </cell>
          <cell r="AU350">
            <v>23770</v>
          </cell>
          <cell r="AV350">
            <v>4450567</v>
          </cell>
          <cell r="AW350">
            <v>311540</v>
          </cell>
          <cell r="AX350">
            <v>0</v>
          </cell>
          <cell r="AY350">
            <v>164850</v>
          </cell>
          <cell r="AZ350">
            <v>3819672</v>
          </cell>
          <cell r="BA350">
            <v>1099000</v>
          </cell>
          <cell r="BB350">
            <v>1.35</v>
          </cell>
          <cell r="BC350">
            <v>384650</v>
          </cell>
          <cell r="BD350">
            <v>1483650</v>
          </cell>
          <cell r="BE350">
            <v>2336022</v>
          </cell>
          <cell r="BF350">
            <v>474335</v>
          </cell>
          <cell r="BG350">
            <v>3510187</v>
          </cell>
          <cell r="BH350">
            <v>1500000</v>
          </cell>
          <cell r="BI350">
            <v>0</v>
          </cell>
          <cell r="BJ350">
            <v>177436</v>
          </cell>
          <cell r="BK350">
            <v>0</v>
          </cell>
          <cell r="BL350">
            <v>1808981</v>
          </cell>
          <cell r="BM350" t="b">
            <v>1</v>
          </cell>
          <cell r="BN350">
            <v>23770</v>
          </cell>
          <cell r="BO350">
            <v>0</v>
          </cell>
          <cell r="BP350">
            <v>0</v>
          </cell>
          <cell r="BQ350">
            <v>0</v>
          </cell>
          <cell r="BR350">
            <v>0</v>
          </cell>
          <cell r="BS350">
            <v>0</v>
          </cell>
          <cell r="BT350">
            <v>0</v>
          </cell>
          <cell r="BU350">
            <v>0</v>
          </cell>
          <cell r="BV350">
            <v>0</v>
          </cell>
          <cell r="BW350">
            <v>0</v>
          </cell>
          <cell r="BX350">
            <v>0</v>
          </cell>
          <cell r="BY350">
            <v>0</v>
          </cell>
          <cell r="BZ350">
            <v>0</v>
          </cell>
          <cell r="CA350">
            <v>0</v>
          </cell>
          <cell r="CB350">
            <v>0</v>
          </cell>
          <cell r="CC350">
            <v>0</v>
          </cell>
          <cell r="CE350">
            <v>0</v>
          </cell>
          <cell r="CF350">
            <v>0</v>
          </cell>
          <cell r="CG350" t="str">
            <v>IANUARIE</v>
          </cell>
          <cell r="CI350">
            <v>0</v>
          </cell>
          <cell r="CJ350" t="b">
            <v>0</v>
          </cell>
          <cell r="CK350">
            <v>0</v>
          </cell>
          <cell r="CL350">
            <v>0</v>
          </cell>
          <cell r="CM350">
            <v>0</v>
          </cell>
          <cell r="CN350">
            <v>11</v>
          </cell>
          <cell r="CO350" t="str">
            <v>N</v>
          </cell>
          <cell r="CP350" t="str">
            <v>N</v>
          </cell>
          <cell r="CQ350" t="b">
            <v>0</v>
          </cell>
          <cell r="CR350">
            <v>0</v>
          </cell>
          <cell r="CS350">
            <v>0</v>
          </cell>
          <cell r="CT350">
            <v>0</v>
          </cell>
          <cell r="CU350">
            <v>0</v>
          </cell>
          <cell r="CV350">
            <v>0</v>
          </cell>
          <cell r="CW350">
            <v>0</v>
          </cell>
          <cell r="CX350">
            <v>0</v>
          </cell>
          <cell r="CY350">
            <v>0</v>
          </cell>
          <cell r="CZ350">
            <v>0</v>
          </cell>
          <cell r="DA350">
            <v>0</v>
          </cell>
          <cell r="DB350">
            <v>0</v>
          </cell>
          <cell r="DC350">
            <v>0</v>
          </cell>
          <cell r="DD350">
            <v>0</v>
          </cell>
          <cell r="DE350">
            <v>0</v>
          </cell>
          <cell r="DF350">
            <v>0</v>
          </cell>
          <cell r="DG350">
            <v>0</v>
          </cell>
          <cell r="DH350">
            <v>0</v>
          </cell>
          <cell r="DI350">
            <v>0</v>
          </cell>
          <cell r="DJ350">
            <v>0</v>
          </cell>
          <cell r="DK350">
            <v>0</v>
          </cell>
          <cell r="DL350">
            <v>0</v>
          </cell>
          <cell r="DM350" t="b">
            <v>0</v>
          </cell>
          <cell r="DN350" t="b">
            <v>0</v>
          </cell>
          <cell r="DO350" t="b">
            <v>0</v>
          </cell>
          <cell r="DP350" t="b">
            <v>0</v>
          </cell>
          <cell r="DQ350">
            <v>0</v>
          </cell>
          <cell r="DR350">
            <v>0</v>
          </cell>
          <cell r="DS350">
            <v>0</v>
          </cell>
          <cell r="DT350">
            <v>0</v>
          </cell>
          <cell r="DU350">
            <v>0</v>
          </cell>
          <cell r="DV350">
            <v>0</v>
          </cell>
          <cell r="DW350">
            <v>0</v>
          </cell>
          <cell r="DX350">
            <v>0</v>
          </cell>
          <cell r="DY350">
            <v>0</v>
          </cell>
          <cell r="DZ350">
            <v>0</v>
          </cell>
          <cell r="EA350">
            <v>0</v>
          </cell>
          <cell r="EB350">
            <v>0</v>
          </cell>
          <cell r="EC350">
            <v>0</v>
          </cell>
          <cell r="ED350">
            <v>0</v>
          </cell>
          <cell r="EE350">
            <v>0</v>
          </cell>
          <cell r="EF350">
            <v>0</v>
          </cell>
          <cell r="EG350">
            <v>0</v>
          </cell>
          <cell r="EH350">
            <v>0</v>
          </cell>
          <cell r="EI350">
            <v>0</v>
          </cell>
          <cell r="EJ350">
            <v>0</v>
          </cell>
          <cell r="EK350">
            <v>0</v>
          </cell>
          <cell r="EL350">
            <v>0</v>
          </cell>
          <cell r="EM350">
            <v>0</v>
          </cell>
          <cell r="EN350">
            <v>0</v>
          </cell>
          <cell r="EO350">
            <v>0</v>
          </cell>
          <cell r="EP350">
            <v>0</v>
          </cell>
          <cell r="EQ350">
            <v>0</v>
          </cell>
          <cell r="ER350" t="b">
            <v>0</v>
          </cell>
          <cell r="EV350">
            <v>36831</v>
          </cell>
          <cell r="EW350" t="b">
            <v>0</v>
          </cell>
        </row>
        <row r="351">
          <cell r="A351">
            <v>325</v>
          </cell>
          <cell r="B351" t="str">
            <v>1440223020028</v>
          </cell>
          <cell r="C351" t="str">
            <v>vechi</v>
          </cell>
          <cell r="D351" t="str">
            <v>FAUR LIVIU</v>
          </cell>
          <cell r="E351" t="str">
            <v>FAUR</v>
          </cell>
          <cell r="F351" t="str">
            <v>LIVIU</v>
          </cell>
          <cell r="G351" t="str">
            <v>referent specia</v>
          </cell>
          <cell r="H351">
            <v>0</v>
          </cell>
          <cell r="I351">
            <v>2773000</v>
          </cell>
          <cell r="J351">
            <v>2773000</v>
          </cell>
          <cell r="K351">
            <v>2773000</v>
          </cell>
          <cell r="L351">
            <v>0</v>
          </cell>
          <cell r="M351">
            <v>0</v>
          </cell>
          <cell r="N351">
            <v>0</v>
          </cell>
          <cell r="O351">
            <v>0</v>
          </cell>
          <cell r="P351">
            <v>0</v>
          </cell>
          <cell r="Q351">
            <v>168</v>
          </cell>
          <cell r="R351">
            <v>168</v>
          </cell>
          <cell r="S351">
            <v>0</v>
          </cell>
          <cell r="T351">
            <v>0</v>
          </cell>
          <cell r="U351">
            <v>1</v>
          </cell>
          <cell r="V351">
            <v>33012</v>
          </cell>
          <cell r="W351">
            <v>33012</v>
          </cell>
          <cell r="X351">
            <v>0</v>
          </cell>
          <cell r="Y351">
            <v>0</v>
          </cell>
          <cell r="Z351">
            <v>25</v>
          </cell>
          <cell r="AA351">
            <v>693250</v>
          </cell>
          <cell r="AB351">
            <v>693250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671586</v>
          </cell>
          <cell r="AQ351">
            <v>0</v>
          </cell>
          <cell r="AR351">
            <v>0</v>
          </cell>
          <cell r="AS351">
            <v>770278</v>
          </cell>
          <cell r="AT351">
            <v>173312</v>
          </cell>
          <cell r="AU351">
            <v>27730</v>
          </cell>
          <cell r="AV351">
            <v>4941126</v>
          </cell>
          <cell r="AW351">
            <v>345879</v>
          </cell>
          <cell r="AX351">
            <v>0</v>
          </cell>
          <cell r="AY351">
            <v>164850</v>
          </cell>
          <cell r="AZ351">
            <v>4229355</v>
          </cell>
          <cell r="BA351">
            <v>1099000</v>
          </cell>
          <cell r="BB351">
            <v>1</v>
          </cell>
          <cell r="BC351">
            <v>0</v>
          </cell>
          <cell r="BD351">
            <v>1099000</v>
          </cell>
          <cell r="BE351">
            <v>3130355</v>
          </cell>
          <cell r="BF351">
            <v>659049</v>
          </cell>
          <cell r="BG351">
            <v>3735156</v>
          </cell>
          <cell r="BH351">
            <v>1200000</v>
          </cell>
          <cell r="BI351">
            <v>0</v>
          </cell>
          <cell r="BJ351">
            <v>0</v>
          </cell>
          <cell r="BK351">
            <v>0</v>
          </cell>
          <cell r="BL351">
            <v>2507426</v>
          </cell>
          <cell r="BM351" t="b">
            <v>1</v>
          </cell>
          <cell r="BN351">
            <v>27730</v>
          </cell>
          <cell r="BO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E351">
            <v>0</v>
          </cell>
          <cell r="CF351">
            <v>0</v>
          </cell>
          <cell r="CG351" t="str">
            <v>IANUARIE</v>
          </cell>
          <cell r="CI351">
            <v>0</v>
          </cell>
          <cell r="CJ351" t="b">
            <v>0</v>
          </cell>
          <cell r="CK351">
            <v>0</v>
          </cell>
          <cell r="CL351">
            <v>0</v>
          </cell>
          <cell r="CM351">
            <v>0</v>
          </cell>
          <cell r="CN351">
            <v>11</v>
          </cell>
          <cell r="CO351" t="str">
            <v>N</v>
          </cell>
          <cell r="CP351" t="str">
            <v>N</v>
          </cell>
          <cell r="CQ351" t="b">
            <v>0</v>
          </cell>
          <cell r="CR351">
            <v>0</v>
          </cell>
          <cell r="CS351">
            <v>0</v>
          </cell>
          <cell r="CT351">
            <v>0</v>
          </cell>
          <cell r="CU351">
            <v>0</v>
          </cell>
          <cell r="CV351">
            <v>0</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t="b">
            <v>0</v>
          </cell>
          <cell r="DN351" t="b">
            <v>0</v>
          </cell>
          <cell r="DO351" t="b">
            <v>0</v>
          </cell>
          <cell r="DP351" t="b">
            <v>0</v>
          </cell>
          <cell r="DQ351">
            <v>0</v>
          </cell>
          <cell r="DR351">
            <v>0</v>
          </cell>
          <cell r="DS351">
            <v>0</v>
          </cell>
          <cell r="DT351">
            <v>0</v>
          </cell>
          <cell r="DU351">
            <v>0</v>
          </cell>
          <cell r="DV351">
            <v>0</v>
          </cell>
          <cell r="DW351">
            <v>0</v>
          </cell>
          <cell r="DX351">
            <v>0</v>
          </cell>
          <cell r="DY351">
            <v>0</v>
          </cell>
          <cell r="DZ351">
            <v>0</v>
          </cell>
          <cell r="EA351">
            <v>0</v>
          </cell>
          <cell r="EB351">
            <v>0</v>
          </cell>
          <cell r="EC351">
            <v>0</v>
          </cell>
          <cell r="ED351">
            <v>0</v>
          </cell>
          <cell r="EE351">
            <v>0</v>
          </cell>
          <cell r="EF351">
            <v>0</v>
          </cell>
          <cell r="EG351">
            <v>0</v>
          </cell>
          <cell r="EH351">
            <v>0</v>
          </cell>
          <cell r="EI351">
            <v>0</v>
          </cell>
          <cell r="EJ351">
            <v>0</v>
          </cell>
          <cell r="EK351">
            <v>0</v>
          </cell>
          <cell r="EL351">
            <v>0</v>
          </cell>
          <cell r="EM351">
            <v>0</v>
          </cell>
          <cell r="EN351">
            <v>0</v>
          </cell>
          <cell r="EO351">
            <v>0</v>
          </cell>
          <cell r="EP351">
            <v>0</v>
          </cell>
          <cell r="EQ351">
            <v>0</v>
          </cell>
          <cell r="ER351" t="b">
            <v>0</v>
          </cell>
          <cell r="EV351">
            <v>36831</v>
          </cell>
          <cell r="EW351" t="b">
            <v>0</v>
          </cell>
        </row>
        <row r="352">
          <cell r="A352">
            <v>359</v>
          </cell>
          <cell r="B352" t="str">
            <v>2580616020034</v>
          </cell>
          <cell r="C352" t="str">
            <v>vechi</v>
          </cell>
          <cell r="D352" t="str">
            <v>GROSAN NORA</v>
          </cell>
          <cell r="E352" t="str">
            <v>GROSAN</v>
          </cell>
          <cell r="F352" t="str">
            <v>NORA</v>
          </cell>
          <cell r="G352" t="str">
            <v>consilier</v>
          </cell>
          <cell r="H352">
            <v>0</v>
          </cell>
          <cell r="I352">
            <v>3452000</v>
          </cell>
          <cell r="J352">
            <v>3452000</v>
          </cell>
          <cell r="K352">
            <v>2465714</v>
          </cell>
          <cell r="L352">
            <v>0</v>
          </cell>
          <cell r="M352">
            <v>0</v>
          </cell>
          <cell r="N352">
            <v>0</v>
          </cell>
          <cell r="O352">
            <v>0</v>
          </cell>
          <cell r="P352">
            <v>0</v>
          </cell>
          <cell r="Q352">
            <v>168</v>
          </cell>
          <cell r="R352">
            <v>120</v>
          </cell>
          <cell r="S352">
            <v>0</v>
          </cell>
          <cell r="T352">
            <v>0</v>
          </cell>
          <cell r="U352">
            <v>0</v>
          </cell>
          <cell r="V352">
            <v>0</v>
          </cell>
          <cell r="W352">
            <v>0</v>
          </cell>
          <cell r="X352">
            <v>0</v>
          </cell>
          <cell r="Y352">
            <v>0</v>
          </cell>
          <cell r="Z352">
            <v>20</v>
          </cell>
          <cell r="AA352">
            <v>493143</v>
          </cell>
          <cell r="AB352">
            <v>690400</v>
          </cell>
          <cell r="AC352">
            <v>0</v>
          </cell>
          <cell r="AD352">
            <v>0</v>
          </cell>
          <cell r="AE352">
            <v>0</v>
          </cell>
          <cell r="AF352">
            <v>0</v>
          </cell>
          <cell r="AG352">
            <v>0</v>
          </cell>
          <cell r="AH352">
            <v>0</v>
          </cell>
          <cell r="AI352">
            <v>8</v>
          </cell>
          <cell r="AJ352">
            <v>197257</v>
          </cell>
          <cell r="AK352">
            <v>838343</v>
          </cell>
          <cell r="AL352">
            <v>0</v>
          </cell>
          <cell r="AM352">
            <v>0</v>
          </cell>
          <cell r="AN352">
            <v>0</v>
          </cell>
          <cell r="AO352">
            <v>0</v>
          </cell>
          <cell r="AP352">
            <v>768609</v>
          </cell>
          <cell r="AQ352">
            <v>0</v>
          </cell>
          <cell r="AR352">
            <v>0</v>
          </cell>
          <cell r="AS352">
            <v>0</v>
          </cell>
          <cell r="AT352">
            <v>207120</v>
          </cell>
          <cell r="AU352">
            <v>34520</v>
          </cell>
          <cell r="AV352">
            <v>4763066</v>
          </cell>
          <cell r="AW352">
            <v>274731</v>
          </cell>
          <cell r="AX352">
            <v>0</v>
          </cell>
          <cell r="AY352">
            <v>164850</v>
          </cell>
          <cell r="AZ352">
            <v>4081845</v>
          </cell>
          <cell r="BA352">
            <v>1099000</v>
          </cell>
          <cell r="BB352">
            <v>1</v>
          </cell>
          <cell r="BC352">
            <v>0</v>
          </cell>
          <cell r="BD352">
            <v>1099000</v>
          </cell>
          <cell r="BE352">
            <v>2982845</v>
          </cell>
          <cell r="BF352">
            <v>623104</v>
          </cell>
          <cell r="BG352">
            <v>3623591</v>
          </cell>
          <cell r="BH352">
            <v>1400000</v>
          </cell>
          <cell r="BI352">
            <v>0</v>
          </cell>
          <cell r="BJ352">
            <v>0</v>
          </cell>
          <cell r="BK352">
            <v>0</v>
          </cell>
          <cell r="BL352">
            <v>2223591</v>
          </cell>
          <cell r="BM352" t="b">
            <v>0</v>
          </cell>
          <cell r="BN352">
            <v>0</v>
          </cell>
          <cell r="BO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E352">
            <v>0</v>
          </cell>
          <cell r="CF352">
            <v>0</v>
          </cell>
          <cell r="CG352" t="str">
            <v>IANUARIE</v>
          </cell>
          <cell r="CI352">
            <v>0</v>
          </cell>
          <cell r="CJ352" t="b">
            <v>0</v>
          </cell>
          <cell r="CK352">
            <v>0</v>
          </cell>
          <cell r="CL352">
            <v>0</v>
          </cell>
          <cell r="CM352">
            <v>0</v>
          </cell>
          <cell r="CN352">
            <v>11</v>
          </cell>
          <cell r="CO352" t="str">
            <v>N</v>
          </cell>
          <cell r="CP352" t="str">
            <v>N</v>
          </cell>
          <cell r="CQ352" t="b">
            <v>0</v>
          </cell>
          <cell r="CR352">
            <v>85</v>
          </cell>
          <cell r="CS352">
            <v>0</v>
          </cell>
          <cell r="CT352">
            <v>40</v>
          </cell>
          <cell r="CU352">
            <v>40</v>
          </cell>
          <cell r="CV352">
            <v>0</v>
          </cell>
          <cell r="CW352">
            <v>0</v>
          </cell>
          <cell r="CX352">
            <v>838343</v>
          </cell>
          <cell r="CY352">
            <v>0</v>
          </cell>
          <cell r="CZ352">
            <v>40</v>
          </cell>
          <cell r="DA352">
            <v>40</v>
          </cell>
          <cell r="DB352">
            <v>0</v>
          </cell>
          <cell r="DC352">
            <v>838343</v>
          </cell>
          <cell r="DD352">
            <v>0</v>
          </cell>
          <cell r="DE352">
            <v>838343</v>
          </cell>
          <cell r="DF352">
            <v>0</v>
          </cell>
          <cell r="DG352">
            <v>0</v>
          </cell>
          <cell r="DH352">
            <v>0</v>
          </cell>
          <cell r="DI352">
            <v>0</v>
          </cell>
          <cell r="DJ352">
            <v>0</v>
          </cell>
          <cell r="DK352">
            <v>0</v>
          </cell>
          <cell r="DL352">
            <v>0</v>
          </cell>
          <cell r="DM352" t="b">
            <v>0</v>
          </cell>
          <cell r="DN352" t="b">
            <v>0</v>
          </cell>
          <cell r="DO352" t="b">
            <v>0</v>
          </cell>
          <cell r="DP352" t="b">
            <v>0</v>
          </cell>
          <cell r="DQ352">
            <v>0</v>
          </cell>
          <cell r="DR352">
            <v>0</v>
          </cell>
          <cell r="DS352">
            <v>0</v>
          </cell>
          <cell r="DT352">
            <v>0</v>
          </cell>
          <cell r="DU352">
            <v>0</v>
          </cell>
          <cell r="DV352">
            <v>0</v>
          </cell>
          <cell r="DW352">
            <v>0</v>
          </cell>
          <cell r="DX352">
            <v>0</v>
          </cell>
          <cell r="DY352">
            <v>0</v>
          </cell>
          <cell r="DZ352">
            <v>0</v>
          </cell>
          <cell r="EA352">
            <v>0</v>
          </cell>
          <cell r="EB352">
            <v>0</v>
          </cell>
          <cell r="EC352">
            <v>0</v>
          </cell>
          <cell r="ED352">
            <v>0</v>
          </cell>
          <cell r="EE352">
            <v>0</v>
          </cell>
          <cell r="EF352">
            <v>0</v>
          </cell>
          <cell r="EG352">
            <v>0</v>
          </cell>
          <cell r="EH352">
            <v>0</v>
          </cell>
          <cell r="EI352">
            <v>0</v>
          </cell>
          <cell r="EJ352">
            <v>0</v>
          </cell>
          <cell r="EK352">
            <v>0</v>
          </cell>
          <cell r="EL352">
            <v>0</v>
          </cell>
          <cell r="EM352">
            <v>0</v>
          </cell>
          <cell r="EN352">
            <v>0</v>
          </cell>
          <cell r="EO352">
            <v>0</v>
          </cell>
          <cell r="EP352">
            <v>0</v>
          </cell>
          <cell r="EQ352">
            <v>0</v>
          </cell>
          <cell r="ER352" t="b">
            <v>0</v>
          </cell>
          <cell r="EV352">
            <v>36831</v>
          </cell>
          <cell r="EW352" t="b">
            <v>0</v>
          </cell>
        </row>
        <row r="353">
          <cell r="A353">
            <v>45</v>
          </cell>
          <cell r="B353" t="str">
            <v>2680907304000</v>
          </cell>
          <cell r="C353" t="str">
            <v>vechi</v>
          </cell>
          <cell r="D353" t="str">
            <v>MURESAN ELENA</v>
          </cell>
          <cell r="E353" t="str">
            <v>MURESAN</v>
          </cell>
          <cell r="F353" t="str">
            <v>ELENA</v>
          </cell>
          <cell r="G353" t="str">
            <v>inspector</v>
          </cell>
          <cell r="H353">
            <v>0</v>
          </cell>
          <cell r="I353">
            <v>2150733</v>
          </cell>
          <cell r="J353">
            <v>2150733</v>
          </cell>
          <cell r="K353">
            <v>1843485</v>
          </cell>
          <cell r="L353">
            <v>0</v>
          </cell>
          <cell r="M353">
            <v>0</v>
          </cell>
          <cell r="N353">
            <v>0</v>
          </cell>
          <cell r="O353">
            <v>0</v>
          </cell>
          <cell r="P353">
            <v>0</v>
          </cell>
          <cell r="Q353">
            <v>168</v>
          </cell>
          <cell r="R353">
            <v>144</v>
          </cell>
          <cell r="S353">
            <v>0</v>
          </cell>
          <cell r="T353">
            <v>0</v>
          </cell>
          <cell r="U353">
            <v>0</v>
          </cell>
          <cell r="V353">
            <v>0</v>
          </cell>
          <cell r="W353">
            <v>0</v>
          </cell>
          <cell r="X353">
            <v>0</v>
          </cell>
          <cell r="Y353">
            <v>0</v>
          </cell>
          <cell r="Z353">
            <v>20</v>
          </cell>
          <cell r="AA353">
            <v>368697</v>
          </cell>
          <cell r="AB353">
            <v>430147</v>
          </cell>
          <cell r="AC353">
            <v>0</v>
          </cell>
          <cell r="AD353">
            <v>0</v>
          </cell>
          <cell r="AE353">
            <v>0</v>
          </cell>
          <cell r="AF353">
            <v>0</v>
          </cell>
          <cell r="AG353">
            <v>0</v>
          </cell>
          <cell r="AH353">
            <v>0</v>
          </cell>
          <cell r="AI353">
            <v>24</v>
          </cell>
          <cell r="AJ353">
            <v>368697</v>
          </cell>
          <cell r="AK353">
            <v>0</v>
          </cell>
          <cell r="AL353">
            <v>0</v>
          </cell>
          <cell r="AM353">
            <v>0</v>
          </cell>
          <cell r="AN353">
            <v>0</v>
          </cell>
          <cell r="AO353">
            <v>0</v>
          </cell>
          <cell r="AP353">
            <v>0</v>
          </cell>
          <cell r="AQ353">
            <v>0</v>
          </cell>
          <cell r="AR353">
            <v>0</v>
          </cell>
          <cell r="AS353">
            <v>0</v>
          </cell>
          <cell r="AT353">
            <v>129044</v>
          </cell>
          <cell r="AU353">
            <v>21507</v>
          </cell>
          <cell r="AV353">
            <v>2580879</v>
          </cell>
          <cell r="AW353">
            <v>180662</v>
          </cell>
          <cell r="AX353">
            <v>0</v>
          </cell>
          <cell r="AY353">
            <v>164850</v>
          </cell>
          <cell r="AZ353">
            <v>2084816</v>
          </cell>
          <cell r="BA353">
            <v>1099000</v>
          </cell>
          <cell r="BB353">
            <v>1</v>
          </cell>
          <cell r="BC353">
            <v>0</v>
          </cell>
          <cell r="BD353">
            <v>1099000</v>
          </cell>
          <cell r="BE353">
            <v>985816</v>
          </cell>
          <cell r="BF353">
            <v>177447</v>
          </cell>
          <cell r="BG353">
            <v>2072219</v>
          </cell>
          <cell r="BH353">
            <v>900000</v>
          </cell>
          <cell r="BI353">
            <v>0</v>
          </cell>
          <cell r="BJ353">
            <v>0</v>
          </cell>
          <cell r="BK353">
            <v>0</v>
          </cell>
          <cell r="BL353">
            <v>1150712</v>
          </cell>
          <cell r="BM353" t="b">
            <v>1</v>
          </cell>
          <cell r="BN353">
            <v>21507</v>
          </cell>
          <cell r="BO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E353">
            <v>0</v>
          </cell>
          <cell r="CF353">
            <v>0</v>
          </cell>
          <cell r="CG353" t="str">
            <v>IANUARIE</v>
          </cell>
          <cell r="CI353">
            <v>0</v>
          </cell>
          <cell r="CJ353" t="b">
            <v>0</v>
          </cell>
          <cell r="CK353">
            <v>0</v>
          </cell>
          <cell r="CL353">
            <v>0</v>
          </cell>
          <cell r="CM353">
            <v>0</v>
          </cell>
          <cell r="CN353">
            <v>11</v>
          </cell>
          <cell r="CO353" t="str">
            <v>N</v>
          </cell>
          <cell r="CP353" t="str">
            <v>N</v>
          </cell>
          <cell r="CQ353" t="b">
            <v>0</v>
          </cell>
          <cell r="CR353">
            <v>0</v>
          </cell>
          <cell r="CS353">
            <v>0</v>
          </cell>
          <cell r="CT353">
            <v>0</v>
          </cell>
          <cell r="CU353">
            <v>0</v>
          </cell>
          <cell r="CV353">
            <v>0</v>
          </cell>
          <cell r="CW353">
            <v>0</v>
          </cell>
          <cell r="CX353">
            <v>0</v>
          </cell>
          <cell r="CY353">
            <v>0</v>
          </cell>
          <cell r="CZ353">
            <v>0</v>
          </cell>
          <cell r="DA353">
            <v>0</v>
          </cell>
          <cell r="DB353">
            <v>0</v>
          </cell>
          <cell r="DC353">
            <v>0</v>
          </cell>
          <cell r="DD353">
            <v>0</v>
          </cell>
          <cell r="DE353">
            <v>0</v>
          </cell>
          <cell r="DF353">
            <v>0</v>
          </cell>
          <cell r="DG353">
            <v>0</v>
          </cell>
          <cell r="DH353">
            <v>0</v>
          </cell>
          <cell r="DI353">
            <v>0</v>
          </cell>
          <cell r="DJ353">
            <v>0</v>
          </cell>
          <cell r="DK353">
            <v>0</v>
          </cell>
          <cell r="DL353">
            <v>0</v>
          </cell>
          <cell r="DM353" t="b">
            <v>0</v>
          </cell>
          <cell r="DN353" t="b">
            <v>0</v>
          </cell>
          <cell r="DO353" t="b">
            <v>0</v>
          </cell>
          <cell r="DP353" t="b">
            <v>0</v>
          </cell>
          <cell r="DQ353">
            <v>0</v>
          </cell>
          <cell r="DR353">
            <v>0</v>
          </cell>
          <cell r="DS353">
            <v>0</v>
          </cell>
          <cell r="DT353">
            <v>0</v>
          </cell>
          <cell r="DU353">
            <v>0</v>
          </cell>
          <cell r="DV353">
            <v>0</v>
          </cell>
          <cell r="DW353">
            <v>0</v>
          </cell>
          <cell r="DX353">
            <v>0</v>
          </cell>
          <cell r="DY353">
            <v>0</v>
          </cell>
          <cell r="DZ353">
            <v>0</v>
          </cell>
          <cell r="EA353">
            <v>0</v>
          </cell>
          <cell r="EB353">
            <v>0</v>
          </cell>
          <cell r="EC353">
            <v>0</v>
          </cell>
          <cell r="ED353">
            <v>0</v>
          </cell>
          <cell r="EE353">
            <v>0</v>
          </cell>
          <cell r="EF353">
            <v>0</v>
          </cell>
          <cell r="EG353">
            <v>0</v>
          </cell>
          <cell r="EH353">
            <v>0</v>
          </cell>
          <cell r="EI353">
            <v>0</v>
          </cell>
          <cell r="EJ353">
            <v>0</v>
          </cell>
          <cell r="EK353">
            <v>0</v>
          </cell>
          <cell r="EL353">
            <v>0</v>
          </cell>
          <cell r="EM353">
            <v>0</v>
          </cell>
          <cell r="EN353">
            <v>0</v>
          </cell>
          <cell r="EO353">
            <v>0</v>
          </cell>
          <cell r="EP353">
            <v>0</v>
          </cell>
          <cell r="EQ353">
            <v>0</v>
          </cell>
          <cell r="ER353" t="b">
            <v>0</v>
          </cell>
          <cell r="EV353">
            <v>36861</v>
          </cell>
          <cell r="EW353" t="b">
            <v>0</v>
          </cell>
        </row>
        <row r="354">
          <cell r="A354">
            <v>223</v>
          </cell>
          <cell r="B354" t="str">
            <v>2661114020023</v>
          </cell>
          <cell r="C354" t="str">
            <v>vechi</v>
          </cell>
          <cell r="D354" t="str">
            <v>NICODIM ILDIKO-GHIZELA</v>
          </cell>
          <cell r="E354" t="str">
            <v>NICODIM</v>
          </cell>
          <cell r="F354" t="str">
            <v>ILDIKO-GHIZELA</v>
          </cell>
          <cell r="G354" t="str">
            <v>consilier</v>
          </cell>
          <cell r="H354">
            <v>0</v>
          </cell>
          <cell r="I354">
            <v>3677200</v>
          </cell>
          <cell r="J354">
            <v>3677200</v>
          </cell>
          <cell r="K354">
            <v>3677200</v>
          </cell>
          <cell r="L354">
            <v>0</v>
          </cell>
          <cell r="M354">
            <v>0</v>
          </cell>
          <cell r="N354">
            <v>0</v>
          </cell>
          <cell r="O354">
            <v>0</v>
          </cell>
          <cell r="P354">
            <v>0</v>
          </cell>
          <cell r="Q354">
            <v>168</v>
          </cell>
          <cell r="R354">
            <v>168</v>
          </cell>
          <cell r="S354">
            <v>0</v>
          </cell>
          <cell r="T354">
            <v>0</v>
          </cell>
          <cell r="U354">
            <v>0</v>
          </cell>
          <cell r="V354">
            <v>0</v>
          </cell>
          <cell r="W354">
            <v>0</v>
          </cell>
          <cell r="X354">
            <v>0</v>
          </cell>
          <cell r="Y354">
            <v>0</v>
          </cell>
          <cell r="Z354">
            <v>15</v>
          </cell>
          <cell r="AA354">
            <v>551580</v>
          </cell>
          <cell r="AB354">
            <v>551580</v>
          </cell>
          <cell r="AC354">
            <v>0</v>
          </cell>
          <cell r="AD354">
            <v>0</v>
          </cell>
          <cell r="AE354">
            <v>0</v>
          </cell>
          <cell r="AF354">
            <v>15</v>
          </cell>
          <cell r="AG354">
            <v>551580</v>
          </cell>
          <cell r="AH354">
            <v>551580</v>
          </cell>
          <cell r="AI354">
            <v>0</v>
          </cell>
          <cell r="AJ354">
            <v>0</v>
          </cell>
          <cell r="AK354">
            <v>0</v>
          </cell>
          <cell r="AL354">
            <v>0</v>
          </cell>
          <cell r="AM354">
            <v>0</v>
          </cell>
          <cell r="AN354">
            <v>0</v>
          </cell>
          <cell r="AO354">
            <v>0</v>
          </cell>
          <cell r="AP354">
            <v>0</v>
          </cell>
          <cell r="AQ354">
            <v>0</v>
          </cell>
          <cell r="AR354">
            <v>0</v>
          </cell>
          <cell r="AS354">
            <v>0</v>
          </cell>
          <cell r="AT354">
            <v>239018</v>
          </cell>
          <cell r="AU354">
            <v>36772</v>
          </cell>
          <cell r="AV354">
            <v>4780360</v>
          </cell>
          <cell r="AW354">
            <v>334625</v>
          </cell>
          <cell r="AX354">
            <v>0</v>
          </cell>
          <cell r="AY354">
            <v>164850</v>
          </cell>
          <cell r="AZ354">
            <v>4005095</v>
          </cell>
          <cell r="BA354">
            <v>1099000</v>
          </cell>
          <cell r="BB354">
            <v>1</v>
          </cell>
          <cell r="BC354">
            <v>0</v>
          </cell>
          <cell r="BD354">
            <v>1099000</v>
          </cell>
          <cell r="BE354">
            <v>2906095</v>
          </cell>
          <cell r="BF354">
            <v>605452</v>
          </cell>
          <cell r="BG354">
            <v>3564493</v>
          </cell>
          <cell r="BH354">
            <v>600000</v>
          </cell>
          <cell r="BI354">
            <v>0</v>
          </cell>
          <cell r="BJ354">
            <v>2160000</v>
          </cell>
          <cell r="BK354">
            <v>0</v>
          </cell>
          <cell r="BL354">
            <v>804493</v>
          </cell>
          <cell r="BM354" t="b">
            <v>0</v>
          </cell>
          <cell r="BN354">
            <v>0</v>
          </cell>
          <cell r="BO354">
            <v>0</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E354">
            <v>0</v>
          </cell>
          <cell r="CF354">
            <v>0</v>
          </cell>
          <cell r="CG354" t="str">
            <v>IANUARIE</v>
          </cell>
          <cell r="CI354">
            <v>0</v>
          </cell>
          <cell r="CJ354" t="b">
            <v>0</v>
          </cell>
          <cell r="CK354">
            <v>0</v>
          </cell>
          <cell r="CL354">
            <v>0</v>
          </cell>
          <cell r="CM354">
            <v>0</v>
          </cell>
          <cell r="CN354">
            <v>11</v>
          </cell>
          <cell r="CQ354" t="b">
            <v>0</v>
          </cell>
          <cell r="CR354">
            <v>0</v>
          </cell>
          <cell r="CS354">
            <v>0</v>
          </cell>
          <cell r="CT354">
            <v>0</v>
          </cell>
          <cell r="CU354">
            <v>0</v>
          </cell>
          <cell r="CV354">
            <v>0</v>
          </cell>
          <cell r="CW354">
            <v>0</v>
          </cell>
          <cell r="CX354">
            <v>0</v>
          </cell>
          <cell r="CY354">
            <v>0</v>
          </cell>
          <cell r="CZ354">
            <v>0</v>
          </cell>
          <cell r="DA354">
            <v>0</v>
          </cell>
          <cell r="DB354">
            <v>0</v>
          </cell>
          <cell r="DC354">
            <v>0</v>
          </cell>
          <cell r="DD354">
            <v>0</v>
          </cell>
          <cell r="DE354">
            <v>0</v>
          </cell>
          <cell r="DF354">
            <v>0</v>
          </cell>
          <cell r="DG354">
            <v>0</v>
          </cell>
          <cell r="DH354">
            <v>0</v>
          </cell>
          <cell r="DI354">
            <v>0</v>
          </cell>
          <cell r="DJ354">
            <v>0</v>
          </cell>
          <cell r="DK354">
            <v>0</v>
          </cell>
          <cell r="DL354">
            <v>0</v>
          </cell>
          <cell r="DM354" t="b">
            <v>0</v>
          </cell>
          <cell r="DN354" t="b">
            <v>0</v>
          </cell>
          <cell r="DO354" t="b">
            <v>0</v>
          </cell>
          <cell r="DP354" t="b">
            <v>0</v>
          </cell>
          <cell r="DQ354">
            <v>0</v>
          </cell>
          <cell r="DR354">
            <v>0</v>
          </cell>
          <cell r="DS354">
            <v>0</v>
          </cell>
          <cell r="DZ354">
            <v>0</v>
          </cell>
          <cell r="EA354">
            <v>0</v>
          </cell>
          <cell r="EB354">
            <v>0</v>
          </cell>
          <cell r="EH354">
            <v>0</v>
          </cell>
          <cell r="EI354">
            <v>0</v>
          </cell>
          <cell r="EJ354">
            <v>0</v>
          </cell>
          <cell r="ER354" t="b">
            <v>0</v>
          </cell>
          <cell r="EW354" t="b">
            <v>0</v>
          </cell>
        </row>
        <row r="355">
          <cell r="A355">
            <v>221</v>
          </cell>
          <cell r="B355" t="str">
            <v>1700119020021</v>
          </cell>
          <cell r="C355" t="str">
            <v>vechi</v>
          </cell>
          <cell r="D355" t="str">
            <v>GAVREA CRISTIAN-IULIU</v>
          </cell>
          <cell r="E355" t="str">
            <v>GAVREA</v>
          </cell>
          <cell r="F355" t="str">
            <v>CRISTIAN-IULIU</v>
          </cell>
          <cell r="G355" t="str">
            <v>consilier</v>
          </cell>
          <cell r="H355">
            <v>0</v>
          </cell>
          <cell r="I355">
            <v>3297533</v>
          </cell>
          <cell r="J355">
            <v>3297533</v>
          </cell>
          <cell r="K355">
            <v>3297533</v>
          </cell>
          <cell r="L355">
            <v>0</v>
          </cell>
          <cell r="M355">
            <v>0</v>
          </cell>
          <cell r="N355">
            <v>0</v>
          </cell>
          <cell r="O355">
            <v>0</v>
          </cell>
          <cell r="P355">
            <v>0</v>
          </cell>
          <cell r="Q355">
            <v>168</v>
          </cell>
          <cell r="R355">
            <v>168</v>
          </cell>
          <cell r="S355">
            <v>0</v>
          </cell>
          <cell r="T355">
            <v>0</v>
          </cell>
          <cell r="U355">
            <v>12</v>
          </cell>
          <cell r="V355">
            <v>471076</v>
          </cell>
          <cell r="W355">
            <v>471076</v>
          </cell>
          <cell r="X355">
            <v>0</v>
          </cell>
          <cell r="Y355">
            <v>0</v>
          </cell>
          <cell r="Z355">
            <v>10</v>
          </cell>
          <cell r="AA355">
            <v>329753</v>
          </cell>
          <cell r="AB355">
            <v>329753</v>
          </cell>
          <cell r="AC355">
            <v>0</v>
          </cell>
          <cell r="AD355">
            <v>0</v>
          </cell>
          <cell r="AE355">
            <v>0</v>
          </cell>
          <cell r="AF355">
            <v>15</v>
          </cell>
          <cell r="AG355">
            <v>494630</v>
          </cell>
          <cell r="AH355">
            <v>494630</v>
          </cell>
          <cell r="AI355">
            <v>0</v>
          </cell>
          <cell r="AJ355">
            <v>0</v>
          </cell>
          <cell r="AK355">
            <v>0</v>
          </cell>
          <cell r="AL355">
            <v>0</v>
          </cell>
          <cell r="AM355">
            <v>0</v>
          </cell>
          <cell r="AN355">
            <v>0</v>
          </cell>
          <cell r="AO355">
            <v>0</v>
          </cell>
          <cell r="AP355">
            <v>0</v>
          </cell>
          <cell r="AQ355">
            <v>0</v>
          </cell>
          <cell r="AR355">
            <v>0</v>
          </cell>
          <cell r="AS355">
            <v>0</v>
          </cell>
          <cell r="AT355">
            <v>206096</v>
          </cell>
          <cell r="AU355">
            <v>32975</v>
          </cell>
          <cell r="AV355">
            <v>4592992</v>
          </cell>
          <cell r="AW355">
            <v>321509</v>
          </cell>
          <cell r="AX355">
            <v>0</v>
          </cell>
          <cell r="AY355">
            <v>164850</v>
          </cell>
          <cell r="AZ355">
            <v>3867562</v>
          </cell>
          <cell r="BA355">
            <v>1099000</v>
          </cell>
          <cell r="BB355">
            <v>1</v>
          </cell>
          <cell r="BC355">
            <v>0</v>
          </cell>
          <cell r="BD355">
            <v>1099000</v>
          </cell>
          <cell r="BE355">
            <v>2768562</v>
          </cell>
          <cell r="BF355">
            <v>573819</v>
          </cell>
          <cell r="BG355">
            <v>3458593</v>
          </cell>
          <cell r="BH355">
            <v>2000000</v>
          </cell>
          <cell r="BI355">
            <v>0</v>
          </cell>
          <cell r="BJ355">
            <v>0</v>
          </cell>
          <cell r="BK355">
            <v>0</v>
          </cell>
          <cell r="BL355">
            <v>1458593</v>
          </cell>
          <cell r="BM355" t="b">
            <v>0</v>
          </cell>
          <cell r="BN355">
            <v>0</v>
          </cell>
          <cell r="BO355">
            <v>0</v>
          </cell>
          <cell r="BP355">
            <v>0</v>
          </cell>
          <cell r="BQ355">
            <v>0</v>
          </cell>
          <cell r="BR355">
            <v>0</v>
          </cell>
          <cell r="BS355">
            <v>0</v>
          </cell>
          <cell r="BT355">
            <v>0</v>
          </cell>
          <cell r="BU355">
            <v>0</v>
          </cell>
          <cell r="BV355">
            <v>0</v>
          </cell>
          <cell r="BW355">
            <v>0</v>
          </cell>
          <cell r="BX355">
            <v>0</v>
          </cell>
          <cell r="BY355">
            <v>0</v>
          </cell>
          <cell r="BZ355">
            <v>0</v>
          </cell>
          <cell r="CA355">
            <v>0</v>
          </cell>
          <cell r="CB355">
            <v>0</v>
          </cell>
          <cell r="CC355">
            <v>0</v>
          </cell>
          <cell r="CE355">
            <v>0</v>
          </cell>
          <cell r="CF355">
            <v>0</v>
          </cell>
          <cell r="CG355" t="str">
            <v>IANUARIE</v>
          </cell>
          <cell r="CI355">
            <v>0</v>
          </cell>
          <cell r="CJ355" t="b">
            <v>0</v>
          </cell>
          <cell r="CK355">
            <v>0</v>
          </cell>
          <cell r="CL355">
            <v>0</v>
          </cell>
          <cell r="CM355">
            <v>0</v>
          </cell>
          <cell r="CN355">
            <v>11</v>
          </cell>
          <cell r="CQ355" t="b">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0</v>
          </cell>
          <cell r="DF355">
            <v>0</v>
          </cell>
          <cell r="DG355">
            <v>0</v>
          </cell>
          <cell r="DH355">
            <v>0</v>
          </cell>
          <cell r="DI355">
            <v>0</v>
          </cell>
          <cell r="DJ355">
            <v>0</v>
          </cell>
          <cell r="DK355">
            <v>0</v>
          </cell>
          <cell r="DL355">
            <v>0</v>
          </cell>
          <cell r="DM355" t="b">
            <v>0</v>
          </cell>
          <cell r="DN355" t="b">
            <v>0</v>
          </cell>
          <cell r="DO355" t="b">
            <v>0</v>
          </cell>
          <cell r="DP355" t="b">
            <v>0</v>
          </cell>
          <cell r="DQ355">
            <v>0</v>
          </cell>
          <cell r="DR355">
            <v>0</v>
          </cell>
          <cell r="DS355">
            <v>0</v>
          </cell>
          <cell r="DZ355">
            <v>0</v>
          </cell>
          <cell r="EA355">
            <v>0</v>
          </cell>
          <cell r="EB355">
            <v>0</v>
          </cell>
          <cell r="EH355">
            <v>0</v>
          </cell>
          <cell r="EI355">
            <v>0</v>
          </cell>
          <cell r="EJ355">
            <v>0</v>
          </cell>
          <cell r="ER355" t="b">
            <v>0</v>
          </cell>
          <cell r="EW355" t="b">
            <v>0</v>
          </cell>
        </row>
        <row r="356">
          <cell r="A356">
            <v>229</v>
          </cell>
          <cell r="B356" t="str">
            <v>1780120020011</v>
          </cell>
          <cell r="C356" t="str">
            <v>vechi</v>
          </cell>
          <cell r="D356" t="str">
            <v>VELICIU MARIUS</v>
          </cell>
          <cell r="E356" t="str">
            <v>VELICIU</v>
          </cell>
          <cell r="F356" t="str">
            <v>MARIUS</v>
          </cell>
          <cell r="G356" t="str">
            <v>inspector</v>
          </cell>
          <cell r="H356">
            <v>0</v>
          </cell>
          <cell r="I356">
            <v>2348867</v>
          </cell>
          <cell r="J356">
            <v>2348867</v>
          </cell>
          <cell r="K356">
            <v>2348867</v>
          </cell>
          <cell r="L356">
            <v>0</v>
          </cell>
          <cell r="M356">
            <v>0</v>
          </cell>
          <cell r="N356">
            <v>0</v>
          </cell>
          <cell r="O356">
            <v>0</v>
          </cell>
          <cell r="P356">
            <v>0</v>
          </cell>
          <cell r="Q356">
            <v>168</v>
          </cell>
          <cell r="R356">
            <v>168</v>
          </cell>
          <cell r="S356">
            <v>0</v>
          </cell>
          <cell r="T356">
            <v>0</v>
          </cell>
          <cell r="U356">
            <v>0</v>
          </cell>
          <cell r="V356">
            <v>0</v>
          </cell>
          <cell r="W356">
            <v>0</v>
          </cell>
          <cell r="X356">
            <v>0</v>
          </cell>
          <cell r="Y356">
            <v>0</v>
          </cell>
          <cell r="Z356">
            <v>5</v>
          </cell>
          <cell r="AA356">
            <v>117443</v>
          </cell>
          <cell r="AB356">
            <v>117443</v>
          </cell>
          <cell r="AC356">
            <v>0</v>
          </cell>
          <cell r="AD356">
            <v>0</v>
          </cell>
          <cell r="AE356">
            <v>0</v>
          </cell>
          <cell r="AF356">
            <v>15</v>
          </cell>
          <cell r="AG356">
            <v>352330</v>
          </cell>
          <cell r="AH356">
            <v>352330</v>
          </cell>
          <cell r="AI356">
            <v>0</v>
          </cell>
          <cell r="AJ356">
            <v>0</v>
          </cell>
          <cell r="AK356">
            <v>0</v>
          </cell>
          <cell r="AL356">
            <v>0</v>
          </cell>
          <cell r="AM356">
            <v>0</v>
          </cell>
          <cell r="AN356">
            <v>0</v>
          </cell>
          <cell r="AO356">
            <v>0</v>
          </cell>
          <cell r="AP356">
            <v>0</v>
          </cell>
          <cell r="AQ356">
            <v>0</v>
          </cell>
          <cell r="AR356">
            <v>0</v>
          </cell>
          <cell r="AS356">
            <v>0</v>
          </cell>
          <cell r="AT356">
            <v>140932</v>
          </cell>
          <cell r="AU356">
            <v>23489</v>
          </cell>
          <cell r="AV356">
            <v>2818640</v>
          </cell>
          <cell r="AW356">
            <v>197305</v>
          </cell>
          <cell r="AX356">
            <v>0</v>
          </cell>
          <cell r="AY356">
            <v>164850</v>
          </cell>
          <cell r="AZ356">
            <v>2292064</v>
          </cell>
          <cell r="BA356">
            <v>1099000</v>
          </cell>
          <cell r="BB356">
            <v>1</v>
          </cell>
          <cell r="BC356">
            <v>0</v>
          </cell>
          <cell r="BD356">
            <v>1099000</v>
          </cell>
          <cell r="BE356">
            <v>1193064</v>
          </cell>
          <cell r="BF356">
            <v>214752</v>
          </cell>
          <cell r="BG356">
            <v>2242162</v>
          </cell>
          <cell r="BH356">
            <v>1000000</v>
          </cell>
          <cell r="BI356">
            <v>0</v>
          </cell>
          <cell r="BJ356">
            <v>0</v>
          </cell>
          <cell r="BK356">
            <v>0</v>
          </cell>
          <cell r="BL356">
            <v>1242162</v>
          </cell>
          <cell r="BM356" t="b">
            <v>0</v>
          </cell>
          <cell r="BN356">
            <v>0</v>
          </cell>
          <cell r="BO356">
            <v>0</v>
          </cell>
          <cell r="BP356">
            <v>0</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cell r="CE356">
            <v>0</v>
          </cell>
          <cell r="CF356">
            <v>0</v>
          </cell>
          <cell r="CG356" t="str">
            <v>IANUARIE</v>
          </cell>
          <cell r="CI356">
            <v>0</v>
          </cell>
          <cell r="CJ356" t="b">
            <v>0</v>
          </cell>
          <cell r="CK356">
            <v>0</v>
          </cell>
          <cell r="CL356">
            <v>0</v>
          </cell>
          <cell r="CM356">
            <v>0</v>
          </cell>
          <cell r="CN356">
            <v>11</v>
          </cell>
          <cell r="CQ356" t="b">
            <v>0</v>
          </cell>
          <cell r="CR356">
            <v>0</v>
          </cell>
          <cell r="CS356">
            <v>0</v>
          </cell>
          <cell r="CT356">
            <v>0</v>
          </cell>
          <cell r="CU356">
            <v>0</v>
          </cell>
          <cell r="CV356">
            <v>0</v>
          </cell>
          <cell r="CW356">
            <v>0</v>
          </cell>
          <cell r="CX356">
            <v>0</v>
          </cell>
          <cell r="CY356">
            <v>0</v>
          </cell>
          <cell r="CZ356">
            <v>0</v>
          </cell>
          <cell r="DA356">
            <v>0</v>
          </cell>
          <cell r="DB356">
            <v>0</v>
          </cell>
          <cell r="DC356">
            <v>0</v>
          </cell>
          <cell r="DD356">
            <v>0</v>
          </cell>
          <cell r="DE356">
            <v>0</v>
          </cell>
          <cell r="DF356">
            <v>0</v>
          </cell>
          <cell r="DG356">
            <v>0</v>
          </cell>
          <cell r="DH356">
            <v>0</v>
          </cell>
          <cell r="DI356">
            <v>0</v>
          </cell>
          <cell r="DJ356">
            <v>0</v>
          </cell>
          <cell r="DK356">
            <v>0</v>
          </cell>
          <cell r="DL356">
            <v>0</v>
          </cell>
          <cell r="DM356" t="b">
            <v>0</v>
          </cell>
          <cell r="DN356" t="b">
            <v>0</v>
          </cell>
          <cell r="DO356" t="b">
            <v>0</v>
          </cell>
          <cell r="DP356" t="b">
            <v>0</v>
          </cell>
          <cell r="DQ356">
            <v>0</v>
          </cell>
          <cell r="DR356">
            <v>0</v>
          </cell>
          <cell r="DS356">
            <v>0</v>
          </cell>
          <cell r="DZ356">
            <v>0</v>
          </cell>
          <cell r="EA356">
            <v>0</v>
          </cell>
          <cell r="EB356">
            <v>0</v>
          </cell>
          <cell r="EH356">
            <v>0</v>
          </cell>
          <cell r="EI356">
            <v>0</v>
          </cell>
          <cell r="EJ356">
            <v>0</v>
          </cell>
          <cell r="ER356" t="b">
            <v>0</v>
          </cell>
          <cell r="EW356" t="b">
            <v>0</v>
          </cell>
        </row>
        <row r="357">
          <cell r="A357">
            <v>358</v>
          </cell>
          <cell r="B357" t="str">
            <v>1690712020056</v>
          </cell>
          <cell r="C357" t="str">
            <v>vechi</v>
          </cell>
          <cell r="D357" t="str">
            <v>ALDEA COSMIN</v>
          </cell>
          <cell r="E357" t="str">
            <v>ALDEA</v>
          </cell>
          <cell r="F357" t="str">
            <v>COSMIN-RADU</v>
          </cell>
          <cell r="G357" t="str">
            <v>consilier</v>
          </cell>
          <cell r="H357">
            <v>0</v>
          </cell>
          <cell r="I357">
            <v>3297533</v>
          </cell>
          <cell r="J357">
            <v>3297533</v>
          </cell>
          <cell r="K357">
            <v>3297533</v>
          </cell>
          <cell r="L357">
            <v>0</v>
          </cell>
          <cell r="M357">
            <v>0</v>
          </cell>
          <cell r="N357">
            <v>0</v>
          </cell>
          <cell r="O357">
            <v>0</v>
          </cell>
          <cell r="P357">
            <v>0</v>
          </cell>
          <cell r="Q357">
            <v>168</v>
          </cell>
          <cell r="R357">
            <v>168</v>
          </cell>
          <cell r="S357">
            <v>0</v>
          </cell>
          <cell r="T357">
            <v>0</v>
          </cell>
          <cell r="U357">
            <v>0</v>
          </cell>
          <cell r="V357">
            <v>0</v>
          </cell>
          <cell r="W357">
            <v>0</v>
          </cell>
          <cell r="X357">
            <v>0</v>
          </cell>
          <cell r="Y357">
            <v>0</v>
          </cell>
          <cell r="Z357">
            <v>10</v>
          </cell>
          <cell r="AA357">
            <v>329753</v>
          </cell>
          <cell r="AB357">
            <v>329753</v>
          </cell>
          <cell r="AC357">
            <v>0</v>
          </cell>
          <cell r="AD357">
            <v>0</v>
          </cell>
          <cell r="AE357">
            <v>0</v>
          </cell>
          <cell r="AF357">
            <v>15</v>
          </cell>
          <cell r="AG357">
            <v>494630</v>
          </cell>
          <cell r="AH357">
            <v>494630</v>
          </cell>
          <cell r="AI357">
            <v>0</v>
          </cell>
          <cell r="AJ357">
            <v>0</v>
          </cell>
          <cell r="AK357">
            <v>0</v>
          </cell>
          <cell r="AL357">
            <v>0</v>
          </cell>
          <cell r="AM357">
            <v>0</v>
          </cell>
          <cell r="AN357">
            <v>0</v>
          </cell>
          <cell r="AO357">
            <v>0</v>
          </cell>
          <cell r="AP357">
            <v>0</v>
          </cell>
          <cell r="AQ357">
            <v>0</v>
          </cell>
          <cell r="AR357">
            <v>0</v>
          </cell>
          <cell r="AS357">
            <v>0</v>
          </cell>
          <cell r="AT357">
            <v>206096</v>
          </cell>
          <cell r="AU357">
            <v>32975</v>
          </cell>
          <cell r="AV357">
            <v>4121916</v>
          </cell>
          <cell r="AW357">
            <v>288534</v>
          </cell>
          <cell r="AX357">
            <v>0</v>
          </cell>
          <cell r="AY357">
            <v>164850</v>
          </cell>
          <cell r="AZ357">
            <v>3429461</v>
          </cell>
          <cell r="BA357">
            <v>1099000</v>
          </cell>
          <cell r="BB357">
            <v>1</v>
          </cell>
          <cell r="BC357">
            <v>0</v>
          </cell>
          <cell r="BD357">
            <v>1099000</v>
          </cell>
          <cell r="BE357">
            <v>2330461</v>
          </cell>
          <cell r="BF357">
            <v>473056</v>
          </cell>
          <cell r="BG357">
            <v>3121255</v>
          </cell>
          <cell r="BH357">
            <v>1400000</v>
          </cell>
          <cell r="BI357">
            <v>0</v>
          </cell>
          <cell r="BJ357">
            <v>0</v>
          </cell>
          <cell r="BK357">
            <v>0</v>
          </cell>
          <cell r="BL357">
            <v>1721255</v>
          </cell>
          <cell r="BM357" t="b">
            <v>0</v>
          </cell>
          <cell r="BN357">
            <v>0</v>
          </cell>
          <cell r="BO357">
            <v>0</v>
          </cell>
          <cell r="BP357">
            <v>0</v>
          </cell>
          <cell r="BQ357">
            <v>0</v>
          </cell>
          <cell r="BR357">
            <v>0</v>
          </cell>
          <cell r="BS357">
            <v>0</v>
          </cell>
          <cell r="BT357">
            <v>0</v>
          </cell>
          <cell r="BU357">
            <v>0</v>
          </cell>
          <cell r="BV357">
            <v>0</v>
          </cell>
          <cell r="BW357">
            <v>0</v>
          </cell>
          <cell r="BX357">
            <v>0</v>
          </cell>
          <cell r="BY357">
            <v>0</v>
          </cell>
          <cell r="BZ357">
            <v>0</v>
          </cell>
          <cell r="CA357">
            <v>0</v>
          </cell>
          <cell r="CB357">
            <v>0</v>
          </cell>
          <cell r="CC357">
            <v>0</v>
          </cell>
          <cell r="CE357">
            <v>0</v>
          </cell>
          <cell r="CF357">
            <v>0</v>
          </cell>
          <cell r="CG357" t="str">
            <v>IANUARIE</v>
          </cell>
          <cell r="CI357">
            <v>0</v>
          </cell>
          <cell r="CJ357" t="b">
            <v>0</v>
          </cell>
          <cell r="CK357">
            <v>0</v>
          </cell>
          <cell r="CL357">
            <v>0</v>
          </cell>
          <cell r="CM357">
            <v>0</v>
          </cell>
          <cell r="CN357">
            <v>11</v>
          </cell>
          <cell r="CQ357" t="b">
            <v>0</v>
          </cell>
          <cell r="CR357">
            <v>0</v>
          </cell>
          <cell r="CS357">
            <v>0</v>
          </cell>
          <cell r="CT357">
            <v>0</v>
          </cell>
          <cell r="CU357">
            <v>0</v>
          </cell>
          <cell r="CV357">
            <v>0</v>
          </cell>
          <cell r="CW357">
            <v>0</v>
          </cell>
          <cell r="CX357">
            <v>0</v>
          </cell>
          <cell r="CY357">
            <v>0</v>
          </cell>
          <cell r="CZ357">
            <v>0</v>
          </cell>
          <cell r="DA357">
            <v>0</v>
          </cell>
          <cell r="DB357">
            <v>0</v>
          </cell>
          <cell r="DC357">
            <v>0</v>
          </cell>
          <cell r="DD357">
            <v>0</v>
          </cell>
          <cell r="DE357">
            <v>0</v>
          </cell>
          <cell r="DF357">
            <v>0</v>
          </cell>
          <cell r="DG357">
            <v>0</v>
          </cell>
          <cell r="DH357">
            <v>0</v>
          </cell>
          <cell r="DI357">
            <v>0</v>
          </cell>
          <cell r="DJ357">
            <v>0</v>
          </cell>
          <cell r="DK357">
            <v>0</v>
          </cell>
          <cell r="DL357">
            <v>0</v>
          </cell>
          <cell r="DM357" t="b">
            <v>0</v>
          </cell>
          <cell r="DN357" t="b">
            <v>0</v>
          </cell>
          <cell r="DO357" t="b">
            <v>0</v>
          </cell>
          <cell r="DP357" t="b">
            <v>0</v>
          </cell>
          <cell r="DQ357">
            <v>0</v>
          </cell>
          <cell r="DR357">
            <v>0</v>
          </cell>
          <cell r="DS357">
            <v>0</v>
          </cell>
          <cell r="DZ357">
            <v>0</v>
          </cell>
          <cell r="EA357">
            <v>0</v>
          </cell>
          <cell r="EB357">
            <v>0</v>
          </cell>
          <cell r="EH357">
            <v>0</v>
          </cell>
          <cell r="EI357">
            <v>0</v>
          </cell>
          <cell r="EJ357">
            <v>0</v>
          </cell>
          <cell r="ER357" t="b">
            <v>0</v>
          </cell>
          <cell r="EW357" t="b">
            <v>0</v>
          </cell>
        </row>
        <row r="358">
          <cell r="A358">
            <v>52</v>
          </cell>
          <cell r="B358" t="str">
            <v>2630804020060</v>
          </cell>
          <cell r="C358" t="str">
            <v>vechi</v>
          </cell>
          <cell r="D358" t="str">
            <v>SANDOR MARCELA-ZOE</v>
          </cell>
          <cell r="E358" t="str">
            <v>SANDOR</v>
          </cell>
          <cell r="F358" t="str">
            <v>MARCELA-ZOE</v>
          </cell>
          <cell r="G358" t="str">
            <v>muncitor califi</v>
          </cell>
          <cell r="H358">
            <v>0</v>
          </cell>
          <cell r="I358">
            <v>1699633</v>
          </cell>
          <cell r="J358">
            <v>1699633</v>
          </cell>
          <cell r="K358">
            <v>1699633</v>
          </cell>
          <cell r="L358">
            <v>0</v>
          </cell>
          <cell r="M358">
            <v>0</v>
          </cell>
          <cell r="N358">
            <v>0</v>
          </cell>
          <cell r="O358">
            <v>0</v>
          </cell>
          <cell r="P358">
            <v>0</v>
          </cell>
          <cell r="Q358">
            <v>168</v>
          </cell>
          <cell r="R358">
            <v>168</v>
          </cell>
          <cell r="S358">
            <v>0</v>
          </cell>
          <cell r="T358">
            <v>0</v>
          </cell>
          <cell r="U358">
            <v>0</v>
          </cell>
          <cell r="V358">
            <v>0</v>
          </cell>
          <cell r="W358">
            <v>0</v>
          </cell>
          <cell r="X358">
            <v>0</v>
          </cell>
          <cell r="Y358">
            <v>0</v>
          </cell>
          <cell r="Z358">
            <v>20</v>
          </cell>
          <cell r="AA358">
            <v>339927</v>
          </cell>
          <cell r="AB358">
            <v>339927</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101978</v>
          </cell>
          <cell r="AU358">
            <v>16996</v>
          </cell>
          <cell r="AV358">
            <v>2039560</v>
          </cell>
          <cell r="AW358">
            <v>142769</v>
          </cell>
          <cell r="AX358">
            <v>0</v>
          </cell>
          <cell r="AY358">
            <v>164850</v>
          </cell>
          <cell r="AZ358">
            <v>1612967</v>
          </cell>
          <cell r="BA358">
            <v>1099000</v>
          </cell>
          <cell r="BB358">
            <v>1.35</v>
          </cell>
          <cell r="BC358">
            <v>384650</v>
          </cell>
          <cell r="BD358">
            <v>1483650</v>
          </cell>
          <cell r="BE358">
            <v>129317</v>
          </cell>
          <cell r="BF358">
            <v>23277</v>
          </cell>
          <cell r="BG358">
            <v>1754540</v>
          </cell>
          <cell r="BH358">
            <v>800000</v>
          </cell>
          <cell r="BI358">
            <v>0</v>
          </cell>
          <cell r="BJ358">
            <v>0</v>
          </cell>
          <cell r="BK358">
            <v>0</v>
          </cell>
          <cell r="BL358">
            <v>954540</v>
          </cell>
          <cell r="BM358" t="b">
            <v>0</v>
          </cell>
          <cell r="BN358">
            <v>0</v>
          </cell>
          <cell r="BO358">
            <v>0</v>
          </cell>
          <cell r="BP358">
            <v>0</v>
          </cell>
          <cell r="BQ358">
            <v>0</v>
          </cell>
          <cell r="BR358">
            <v>0</v>
          </cell>
          <cell r="BS358">
            <v>0</v>
          </cell>
          <cell r="BT358">
            <v>0</v>
          </cell>
          <cell r="BU358">
            <v>0</v>
          </cell>
          <cell r="BV358">
            <v>0</v>
          </cell>
          <cell r="BW358">
            <v>0</v>
          </cell>
          <cell r="BX358">
            <v>0</v>
          </cell>
          <cell r="BY358">
            <v>0</v>
          </cell>
          <cell r="BZ358">
            <v>0</v>
          </cell>
          <cell r="CA358">
            <v>0</v>
          </cell>
          <cell r="CB358">
            <v>0</v>
          </cell>
          <cell r="CC358">
            <v>0</v>
          </cell>
          <cell r="CE358">
            <v>0</v>
          </cell>
          <cell r="CF358">
            <v>0</v>
          </cell>
          <cell r="CG358" t="str">
            <v>IANUARIE</v>
          </cell>
          <cell r="CI358">
            <v>0</v>
          </cell>
          <cell r="CJ358" t="b">
            <v>0</v>
          </cell>
          <cell r="CK358">
            <v>0</v>
          </cell>
          <cell r="CL358">
            <v>0</v>
          </cell>
          <cell r="CM358">
            <v>0</v>
          </cell>
          <cell r="CN358">
            <v>11</v>
          </cell>
          <cell r="CQ358" t="b">
            <v>0</v>
          </cell>
          <cell r="CR358">
            <v>0</v>
          </cell>
          <cell r="CS358">
            <v>0</v>
          </cell>
          <cell r="CT358">
            <v>0</v>
          </cell>
          <cell r="CU358">
            <v>0</v>
          </cell>
          <cell r="CV358">
            <v>0</v>
          </cell>
          <cell r="CW358">
            <v>0</v>
          </cell>
          <cell r="CX358">
            <v>0</v>
          </cell>
          <cell r="CY358">
            <v>0</v>
          </cell>
          <cell r="CZ358">
            <v>0</v>
          </cell>
          <cell r="DA358">
            <v>0</v>
          </cell>
          <cell r="DB358">
            <v>0</v>
          </cell>
          <cell r="DC358">
            <v>0</v>
          </cell>
          <cell r="DD358">
            <v>0</v>
          </cell>
          <cell r="DE358">
            <v>0</v>
          </cell>
          <cell r="DF358">
            <v>0</v>
          </cell>
          <cell r="DG358">
            <v>0</v>
          </cell>
          <cell r="DH358">
            <v>0</v>
          </cell>
          <cell r="DI358">
            <v>0</v>
          </cell>
          <cell r="DJ358">
            <v>0</v>
          </cell>
          <cell r="DK358">
            <v>0</v>
          </cell>
          <cell r="DL358">
            <v>0</v>
          </cell>
          <cell r="DM358" t="b">
            <v>0</v>
          </cell>
          <cell r="DN358" t="b">
            <v>0</v>
          </cell>
          <cell r="DO358" t="b">
            <v>0</v>
          </cell>
          <cell r="DP358" t="b">
            <v>0</v>
          </cell>
          <cell r="DQ358">
            <v>0</v>
          </cell>
          <cell r="DR358">
            <v>0</v>
          </cell>
          <cell r="DS358">
            <v>0</v>
          </cell>
          <cell r="DZ358">
            <v>0</v>
          </cell>
          <cell r="EA358">
            <v>0</v>
          </cell>
          <cell r="EB358">
            <v>0</v>
          </cell>
          <cell r="EH358">
            <v>0</v>
          </cell>
          <cell r="EI358">
            <v>0</v>
          </cell>
          <cell r="EJ358">
            <v>0</v>
          </cell>
          <cell r="ER358" t="b">
            <v>0</v>
          </cell>
          <cell r="EW358" t="b">
            <v>0</v>
          </cell>
        </row>
        <row r="359">
          <cell r="A359">
            <v>171</v>
          </cell>
          <cell r="B359" t="str">
            <v>2580117020047</v>
          </cell>
          <cell r="C359" t="str">
            <v>vechi</v>
          </cell>
          <cell r="D359" t="str">
            <v>KASSA ANA-VERONKA</v>
          </cell>
          <cell r="E359" t="str">
            <v>KASSA</v>
          </cell>
          <cell r="F359" t="str">
            <v>ANA-VERONKA</v>
          </cell>
          <cell r="G359" t="str">
            <v>muncitor necali</v>
          </cell>
          <cell r="H359">
            <v>0</v>
          </cell>
          <cell r="I359">
            <v>1364000</v>
          </cell>
          <cell r="J359">
            <v>1364000</v>
          </cell>
          <cell r="K359">
            <v>1364000</v>
          </cell>
          <cell r="L359">
            <v>0</v>
          </cell>
          <cell r="M359">
            <v>0</v>
          </cell>
          <cell r="N359">
            <v>0</v>
          </cell>
          <cell r="O359">
            <v>0</v>
          </cell>
          <cell r="P359">
            <v>0</v>
          </cell>
          <cell r="Q359">
            <v>168</v>
          </cell>
          <cell r="R359">
            <v>168</v>
          </cell>
          <cell r="S359">
            <v>0</v>
          </cell>
          <cell r="T359">
            <v>0</v>
          </cell>
          <cell r="U359">
            <v>0</v>
          </cell>
          <cell r="V359">
            <v>0</v>
          </cell>
          <cell r="W359">
            <v>0</v>
          </cell>
          <cell r="X359">
            <v>0</v>
          </cell>
          <cell r="Y359">
            <v>0</v>
          </cell>
          <cell r="Z359">
            <v>15</v>
          </cell>
          <cell r="AA359">
            <v>204600</v>
          </cell>
          <cell r="AB359">
            <v>204600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78430</v>
          </cell>
          <cell r="AU359">
            <v>13640</v>
          </cell>
          <cell r="AV359">
            <v>1568600</v>
          </cell>
          <cell r="AW359">
            <v>109802</v>
          </cell>
          <cell r="AX359">
            <v>0</v>
          </cell>
          <cell r="AY359">
            <v>164850</v>
          </cell>
          <cell r="AZ359">
            <v>1201878</v>
          </cell>
          <cell r="BA359">
            <v>1099000</v>
          </cell>
          <cell r="BB359">
            <v>1</v>
          </cell>
          <cell r="BC359">
            <v>0</v>
          </cell>
          <cell r="BD359">
            <v>1099000</v>
          </cell>
          <cell r="BE359">
            <v>102878</v>
          </cell>
          <cell r="BF359">
            <v>18518</v>
          </cell>
          <cell r="BG359">
            <v>1348210</v>
          </cell>
          <cell r="BH359">
            <v>600000</v>
          </cell>
          <cell r="BI359">
            <v>0</v>
          </cell>
          <cell r="BJ359">
            <v>0</v>
          </cell>
          <cell r="BK359">
            <v>0</v>
          </cell>
          <cell r="BL359">
            <v>734570</v>
          </cell>
          <cell r="BM359" t="b">
            <v>1</v>
          </cell>
          <cell r="BN359">
            <v>13640</v>
          </cell>
          <cell r="BO359">
            <v>0</v>
          </cell>
          <cell r="BP359">
            <v>0</v>
          </cell>
          <cell r="BQ359">
            <v>0</v>
          </cell>
          <cell r="BR359">
            <v>0</v>
          </cell>
          <cell r="BS359">
            <v>0</v>
          </cell>
          <cell r="BT359">
            <v>0</v>
          </cell>
          <cell r="BU359">
            <v>0</v>
          </cell>
          <cell r="BV359">
            <v>0</v>
          </cell>
          <cell r="BW359">
            <v>0</v>
          </cell>
          <cell r="BX359">
            <v>0</v>
          </cell>
          <cell r="BY359">
            <v>0</v>
          </cell>
          <cell r="BZ359">
            <v>0</v>
          </cell>
          <cell r="CA359">
            <v>0</v>
          </cell>
          <cell r="CB359">
            <v>0</v>
          </cell>
          <cell r="CC359">
            <v>0</v>
          </cell>
          <cell r="CE359">
            <v>0</v>
          </cell>
          <cell r="CF359">
            <v>0</v>
          </cell>
          <cell r="CG359" t="str">
            <v>IANUARIE</v>
          </cell>
          <cell r="CI359">
            <v>0</v>
          </cell>
          <cell r="CJ359" t="b">
            <v>0</v>
          </cell>
          <cell r="CK359">
            <v>0</v>
          </cell>
          <cell r="CL359">
            <v>0</v>
          </cell>
          <cell r="CM359">
            <v>0</v>
          </cell>
          <cell r="CN359">
            <v>11</v>
          </cell>
          <cell r="CQ359" t="b">
            <v>0</v>
          </cell>
          <cell r="CR359">
            <v>0</v>
          </cell>
          <cell r="CS359">
            <v>0</v>
          </cell>
          <cell r="CT359">
            <v>0</v>
          </cell>
          <cell r="CU359">
            <v>0</v>
          </cell>
          <cell r="CV359">
            <v>0</v>
          </cell>
          <cell r="CW359">
            <v>0</v>
          </cell>
          <cell r="CX359">
            <v>0</v>
          </cell>
          <cell r="CY359">
            <v>0</v>
          </cell>
          <cell r="CZ359">
            <v>0</v>
          </cell>
          <cell r="DA359">
            <v>0</v>
          </cell>
          <cell r="DB359">
            <v>0</v>
          </cell>
          <cell r="DC359">
            <v>0</v>
          </cell>
          <cell r="DD359">
            <v>0</v>
          </cell>
          <cell r="DE359">
            <v>0</v>
          </cell>
          <cell r="DF359">
            <v>0</v>
          </cell>
          <cell r="DG359">
            <v>0</v>
          </cell>
          <cell r="DH359">
            <v>0</v>
          </cell>
          <cell r="DI359">
            <v>0</v>
          </cell>
          <cell r="DJ359">
            <v>0</v>
          </cell>
          <cell r="DK359">
            <v>0</v>
          </cell>
          <cell r="DL359">
            <v>0</v>
          </cell>
          <cell r="DM359" t="b">
            <v>0</v>
          </cell>
          <cell r="DN359" t="b">
            <v>0</v>
          </cell>
          <cell r="DO359" t="b">
            <v>0</v>
          </cell>
          <cell r="DP359" t="b">
            <v>0</v>
          </cell>
          <cell r="DQ359">
            <v>0</v>
          </cell>
          <cell r="DR359">
            <v>0</v>
          </cell>
          <cell r="DS359">
            <v>0</v>
          </cell>
          <cell r="DZ359">
            <v>0</v>
          </cell>
          <cell r="EA359">
            <v>0</v>
          </cell>
          <cell r="EB359">
            <v>0</v>
          </cell>
          <cell r="EH359">
            <v>0</v>
          </cell>
          <cell r="EI359">
            <v>0</v>
          </cell>
          <cell r="EJ359">
            <v>0</v>
          </cell>
          <cell r="ER359" t="b">
            <v>0</v>
          </cell>
          <cell r="EW359" t="b">
            <v>0</v>
          </cell>
        </row>
        <row r="360">
          <cell r="A360">
            <v>186</v>
          </cell>
          <cell r="B360" t="str">
            <v>2771014020032</v>
          </cell>
          <cell r="C360" t="str">
            <v>vechi</v>
          </cell>
          <cell r="D360" t="str">
            <v>PARASCAI ANDREEA</v>
          </cell>
          <cell r="E360" t="str">
            <v>PARASCAI</v>
          </cell>
          <cell r="F360" t="str">
            <v>ANDREEA-TEODORA</v>
          </cell>
          <cell r="G360" t="str">
            <v>referent</v>
          </cell>
          <cell r="H360">
            <v>0</v>
          </cell>
          <cell r="I360">
            <v>1000000</v>
          </cell>
          <cell r="J360">
            <v>1000000</v>
          </cell>
          <cell r="K360">
            <v>1000000</v>
          </cell>
          <cell r="L360">
            <v>0</v>
          </cell>
          <cell r="M360">
            <v>0</v>
          </cell>
          <cell r="N360">
            <v>0</v>
          </cell>
          <cell r="O360">
            <v>0</v>
          </cell>
          <cell r="P360">
            <v>0</v>
          </cell>
          <cell r="Q360">
            <v>168</v>
          </cell>
          <cell r="R360">
            <v>168</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50000</v>
          </cell>
          <cell r="AU360">
            <v>10000</v>
          </cell>
          <cell r="AV360">
            <v>1000000</v>
          </cell>
          <cell r="AW360">
            <v>70000</v>
          </cell>
          <cell r="AX360">
            <v>0</v>
          </cell>
          <cell r="AY360">
            <v>164850</v>
          </cell>
          <cell r="AZ360">
            <v>705150</v>
          </cell>
          <cell r="BA360">
            <v>1099000</v>
          </cell>
          <cell r="BB360">
            <v>1</v>
          </cell>
          <cell r="BC360">
            <v>0</v>
          </cell>
          <cell r="BD360">
            <v>705150</v>
          </cell>
          <cell r="BE360">
            <v>0</v>
          </cell>
          <cell r="BF360">
            <v>0</v>
          </cell>
          <cell r="BG360">
            <v>870000</v>
          </cell>
          <cell r="BH360">
            <v>400000</v>
          </cell>
          <cell r="BI360">
            <v>0</v>
          </cell>
          <cell r="BJ360">
            <v>0</v>
          </cell>
          <cell r="BK360">
            <v>0</v>
          </cell>
          <cell r="BL360">
            <v>470000</v>
          </cell>
          <cell r="BM360" t="b">
            <v>0</v>
          </cell>
          <cell r="BN360">
            <v>0</v>
          </cell>
          <cell r="BO360">
            <v>0</v>
          </cell>
          <cell r="BP360">
            <v>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cell r="CE360">
            <v>0</v>
          </cell>
          <cell r="CF360">
            <v>0</v>
          </cell>
          <cell r="CG360" t="str">
            <v>IANUARIE</v>
          </cell>
          <cell r="CI360">
            <v>0</v>
          </cell>
          <cell r="CJ360" t="b">
            <v>0</v>
          </cell>
          <cell r="CK360">
            <v>0</v>
          </cell>
          <cell r="CL360">
            <v>0</v>
          </cell>
          <cell r="CM360">
            <v>0</v>
          </cell>
          <cell r="CN360">
            <v>11</v>
          </cell>
          <cell r="CQ360" t="b">
            <v>0</v>
          </cell>
          <cell r="CR360">
            <v>0</v>
          </cell>
          <cell r="CS360">
            <v>0</v>
          </cell>
          <cell r="CT360">
            <v>0</v>
          </cell>
          <cell r="CU360">
            <v>0</v>
          </cell>
          <cell r="CV360">
            <v>0</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v>
          </cell>
          <cell r="DM360" t="b">
            <v>0</v>
          </cell>
          <cell r="DN360" t="b">
            <v>0</v>
          </cell>
          <cell r="DO360" t="b">
            <v>0</v>
          </cell>
          <cell r="DP360" t="b">
            <v>0</v>
          </cell>
          <cell r="DQ360">
            <v>0</v>
          </cell>
          <cell r="DR360">
            <v>0</v>
          </cell>
          <cell r="DS360">
            <v>0</v>
          </cell>
          <cell r="DZ360">
            <v>0</v>
          </cell>
          <cell r="EA360">
            <v>0</v>
          </cell>
          <cell r="EB360">
            <v>0</v>
          </cell>
          <cell r="EH360">
            <v>0</v>
          </cell>
          <cell r="EI360">
            <v>0</v>
          </cell>
          <cell r="EJ360">
            <v>0</v>
          </cell>
          <cell r="ER360" t="b">
            <v>0</v>
          </cell>
          <cell r="EW360" t="b">
            <v>0</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564"/>
  <sheetViews>
    <sheetView topLeftCell="A545" zoomScaleNormal="100" workbookViewId="0">
      <selection activeCell="A564" sqref="A564"/>
    </sheetView>
  </sheetViews>
  <sheetFormatPr defaultRowHeight="14.25"/>
  <cols>
    <col min="1" max="1" width="5.28515625" style="101" customWidth="1"/>
    <col min="2" max="2" width="47" style="85" customWidth="1"/>
    <col min="3" max="3" width="23.7109375" style="85" customWidth="1"/>
    <col min="4" max="4" width="24.28515625" style="86" bestFit="1" customWidth="1"/>
    <col min="5" max="16384" width="9.140625" style="37"/>
  </cols>
  <sheetData>
    <row r="1" spans="1:4" s="5" customFormat="1" ht="15.75">
      <c r="A1" s="1" t="s">
        <v>0</v>
      </c>
      <c r="B1" s="2"/>
      <c r="C1" s="3"/>
      <c r="D1" s="4" t="s">
        <v>1</v>
      </c>
    </row>
    <row r="2" spans="1:4" s="9" customFormat="1" ht="2.25" customHeight="1">
      <c r="A2" s="6"/>
      <c r="B2" s="7"/>
      <c r="C2" s="7"/>
      <c r="D2" s="8"/>
    </row>
    <row r="3" spans="1:4" s="9" customFormat="1" ht="4.5" customHeight="1">
      <c r="A3" s="6"/>
      <c r="B3" s="11"/>
      <c r="C3" s="12"/>
      <c r="D3" s="13"/>
    </row>
    <row r="4" spans="1:4" s="18" customFormat="1" ht="54">
      <c r="A4" s="14" t="s">
        <v>2</v>
      </c>
      <c r="B4" s="15"/>
      <c r="C4" s="16"/>
      <c r="D4" s="17"/>
    </row>
    <row r="5" spans="1:4" s="9" customFormat="1" ht="1.5" customHeight="1">
      <c r="A5" s="6"/>
      <c r="B5" s="19"/>
      <c r="C5" s="7"/>
      <c r="D5" s="8"/>
    </row>
    <row r="6" spans="1:4" s="9" customFormat="1" ht="6" customHeight="1">
      <c r="A6" s="6"/>
      <c r="B6" s="7"/>
      <c r="C6" s="12"/>
      <c r="D6" s="20"/>
    </row>
    <row r="7" spans="1:4" s="9" customFormat="1" ht="15">
      <c r="B7" s="21"/>
      <c r="C7" s="22"/>
      <c r="D7" s="23" t="s">
        <v>3</v>
      </c>
    </row>
    <row r="8" spans="1:4" s="29" customFormat="1" ht="25.5" customHeight="1">
      <c r="A8" s="25" t="s">
        <v>4</v>
      </c>
      <c r="B8" s="26" t="s">
        <v>5</v>
      </c>
      <c r="C8" s="25" t="s">
        <v>6</v>
      </c>
      <c r="D8" s="27" t="s">
        <v>7</v>
      </c>
    </row>
    <row r="9" spans="1:4" s="29" customFormat="1" ht="15" customHeight="1">
      <c r="A9" s="25"/>
      <c r="B9" s="26"/>
      <c r="C9" s="25"/>
      <c r="D9" s="30" t="s">
        <v>8</v>
      </c>
    </row>
    <row r="10" spans="1:4" s="9" customFormat="1" ht="15">
      <c r="A10" s="31">
        <v>0</v>
      </c>
      <c r="B10" s="32" t="s">
        <v>9</v>
      </c>
      <c r="C10" s="32" t="s">
        <v>10</v>
      </c>
      <c r="D10" s="33" t="s">
        <v>11</v>
      </c>
    </row>
    <row r="11" spans="1:4" ht="49.5">
      <c r="A11" s="31">
        <v>1</v>
      </c>
      <c r="B11" s="34" t="s">
        <v>12</v>
      </c>
      <c r="C11" s="35" t="s">
        <v>13</v>
      </c>
      <c r="D11" s="24">
        <f>D13+D114+D121+D132+D207+D264+D266</f>
        <v>799615.11</v>
      </c>
    </row>
    <row r="12" spans="1:4" s="41" customFormat="1" ht="16.5">
      <c r="A12" s="31">
        <v>2</v>
      </c>
      <c r="B12" s="38" t="s">
        <v>14</v>
      </c>
      <c r="C12" s="39" t="s">
        <v>15</v>
      </c>
      <c r="D12" s="40">
        <f t="shared" ref="D12" si="0">D13-D43-D108+D114+D121</f>
        <v>488368</v>
      </c>
    </row>
    <row r="13" spans="1:4" ht="36">
      <c r="A13" s="31">
        <v>3</v>
      </c>
      <c r="B13" s="42" t="s">
        <v>16</v>
      </c>
      <c r="C13" s="43" t="s">
        <v>17</v>
      </c>
      <c r="D13" s="44">
        <f t="shared" ref="D13" si="1">D14+D63</f>
        <v>570120.11</v>
      </c>
    </row>
    <row r="14" spans="1:4" ht="36">
      <c r="A14" s="31">
        <v>4</v>
      </c>
      <c r="B14" s="45" t="s">
        <v>18</v>
      </c>
      <c r="C14" s="46" t="s">
        <v>19</v>
      </c>
      <c r="D14" s="47">
        <f t="shared" ref="D14" si="2">D15+D31+D42+D60</f>
        <v>540925.11</v>
      </c>
    </row>
    <row r="15" spans="1:4" ht="58.5">
      <c r="A15" s="31">
        <v>5</v>
      </c>
      <c r="B15" s="48" t="s">
        <v>20</v>
      </c>
      <c r="C15" s="49" t="s">
        <v>21</v>
      </c>
      <c r="D15" s="50">
        <f t="shared" ref="D15" si="3">D16+D19+D28</f>
        <v>305808</v>
      </c>
    </row>
    <row r="16" spans="1:4" ht="45">
      <c r="A16" s="31">
        <v>6</v>
      </c>
      <c r="B16" s="51" t="s">
        <v>22</v>
      </c>
      <c r="C16" s="52" t="s">
        <v>23</v>
      </c>
      <c r="D16" s="53">
        <f t="shared" ref="D16:D17" si="4">D17</f>
        <v>0</v>
      </c>
    </row>
    <row r="17" spans="1:4">
      <c r="A17" s="31">
        <v>7</v>
      </c>
      <c r="B17" s="54" t="s">
        <v>24</v>
      </c>
      <c r="C17" s="55" t="s">
        <v>25</v>
      </c>
      <c r="D17" s="56">
        <f t="shared" si="4"/>
        <v>0</v>
      </c>
    </row>
    <row r="18" spans="1:4" ht="17.25">
      <c r="A18" s="31">
        <v>8</v>
      </c>
      <c r="B18" s="57" t="s">
        <v>26</v>
      </c>
      <c r="C18" s="58" t="s">
        <v>27</v>
      </c>
      <c r="D18" s="59">
        <f t="shared" ref="D18" si="5">D282</f>
        <v>0</v>
      </c>
    </row>
    <row r="19" spans="1:4" ht="60">
      <c r="A19" s="31">
        <v>9</v>
      </c>
      <c r="B19" s="51" t="s">
        <v>28</v>
      </c>
      <c r="C19" s="52" t="s">
        <v>29</v>
      </c>
      <c r="D19" s="53">
        <f t="shared" ref="D19" si="6">D20+D23</f>
        <v>305808</v>
      </c>
    </row>
    <row r="20" spans="1:4" ht="28.5">
      <c r="A20" s="31">
        <v>10</v>
      </c>
      <c r="B20" s="54" t="s">
        <v>30</v>
      </c>
      <c r="C20" s="55" t="s">
        <v>31</v>
      </c>
      <c r="D20" s="56">
        <f t="shared" ref="D20" si="7">SUM(D21:D22)</f>
        <v>10063</v>
      </c>
    </row>
    <row r="21" spans="1:4" ht="15">
      <c r="A21" s="31">
        <v>11</v>
      </c>
      <c r="B21" s="57" t="s">
        <v>32</v>
      </c>
      <c r="C21" s="58" t="s">
        <v>33</v>
      </c>
      <c r="D21" s="59">
        <f>D285</f>
        <v>0</v>
      </c>
    </row>
    <row r="22" spans="1:4" ht="30">
      <c r="A22" s="31">
        <v>12</v>
      </c>
      <c r="B22" s="57" t="s">
        <v>34</v>
      </c>
      <c r="C22" s="58" t="s">
        <v>35</v>
      </c>
      <c r="D22" s="59">
        <f>D286</f>
        <v>10063</v>
      </c>
    </row>
    <row r="23" spans="1:4" ht="42.75">
      <c r="A23" s="31">
        <v>13</v>
      </c>
      <c r="B23" s="54" t="s">
        <v>36</v>
      </c>
      <c r="C23" s="55" t="s">
        <v>37</v>
      </c>
      <c r="D23" s="56">
        <f t="shared" ref="D23" si="8">SUM(D24:D27)</f>
        <v>295745</v>
      </c>
    </row>
    <row r="24" spans="1:4" ht="15">
      <c r="A24" s="31">
        <v>14</v>
      </c>
      <c r="B24" s="57" t="s">
        <v>38</v>
      </c>
      <c r="C24" s="58" t="s">
        <v>39</v>
      </c>
      <c r="D24" s="59">
        <f>D288</f>
        <v>295745</v>
      </c>
    </row>
    <row r="25" spans="1:4" ht="30">
      <c r="A25" s="31">
        <v>15</v>
      </c>
      <c r="B25" s="57" t="s">
        <v>40</v>
      </c>
      <c r="C25" s="58" t="s">
        <v>41</v>
      </c>
      <c r="D25" s="59">
        <f>D289</f>
        <v>0</v>
      </c>
    </row>
    <row r="26" spans="1:4" ht="30">
      <c r="A26" s="31">
        <v>16</v>
      </c>
      <c r="B26" s="57" t="s">
        <v>42</v>
      </c>
      <c r="C26" s="58" t="s">
        <v>43</v>
      </c>
      <c r="D26" s="59">
        <f>D290</f>
        <v>0</v>
      </c>
    </row>
    <row r="27" spans="1:4" ht="30">
      <c r="A27" s="31">
        <v>17</v>
      </c>
      <c r="B27" s="57" t="s">
        <v>44</v>
      </c>
      <c r="C27" s="58" t="s">
        <v>45</v>
      </c>
      <c r="D27" s="59">
        <f>D291</f>
        <v>0</v>
      </c>
    </row>
    <row r="28" spans="1:4" ht="45">
      <c r="A28" s="31">
        <v>18</v>
      </c>
      <c r="B28" s="51" t="s">
        <v>46</v>
      </c>
      <c r="C28" s="52" t="s">
        <v>47</v>
      </c>
      <c r="D28" s="53">
        <f t="shared" ref="D28:D29" si="9">D29</f>
        <v>0</v>
      </c>
    </row>
    <row r="29" spans="1:4" ht="28.5">
      <c r="A29" s="31">
        <v>19</v>
      </c>
      <c r="B29" s="54" t="s">
        <v>48</v>
      </c>
      <c r="C29" s="55" t="s">
        <v>49</v>
      </c>
      <c r="D29" s="56">
        <f t="shared" si="9"/>
        <v>0</v>
      </c>
    </row>
    <row r="30" spans="1:4" ht="30">
      <c r="A30" s="31">
        <v>20</v>
      </c>
      <c r="B30" s="57" t="s">
        <v>50</v>
      </c>
      <c r="C30" s="58" t="s">
        <v>51</v>
      </c>
      <c r="D30" s="59">
        <f t="shared" ref="D30" si="10">D294</f>
        <v>0</v>
      </c>
    </row>
    <row r="31" spans="1:4" ht="39">
      <c r="A31" s="31">
        <v>21</v>
      </c>
      <c r="B31" s="61" t="s">
        <v>52</v>
      </c>
      <c r="C31" s="49" t="s">
        <v>53</v>
      </c>
      <c r="D31" s="50">
        <f t="shared" ref="D31" si="11">D32</f>
        <v>120700</v>
      </c>
    </row>
    <row r="32" spans="1:4" ht="42.75">
      <c r="A32" s="31">
        <v>22</v>
      </c>
      <c r="B32" s="54" t="s">
        <v>54</v>
      </c>
      <c r="C32" s="55" t="s">
        <v>55</v>
      </c>
      <c r="D32" s="56">
        <f t="shared" ref="D32" si="12">D33+D36+D40+D41</f>
        <v>120700</v>
      </c>
    </row>
    <row r="33" spans="1:4" ht="30">
      <c r="A33" s="31">
        <v>23</v>
      </c>
      <c r="B33" s="57" t="s">
        <v>56</v>
      </c>
      <c r="C33" s="58" t="s">
        <v>57</v>
      </c>
      <c r="D33" s="59">
        <f t="shared" ref="D33" si="13">D34+D35</f>
        <v>94000</v>
      </c>
    </row>
    <row r="34" spans="1:4" ht="16.5">
      <c r="A34" s="31">
        <v>24</v>
      </c>
      <c r="B34" s="62" t="s">
        <v>58</v>
      </c>
      <c r="C34" s="63" t="s">
        <v>59</v>
      </c>
      <c r="D34" s="64">
        <f>D298</f>
        <v>24000</v>
      </c>
    </row>
    <row r="35" spans="1:4" ht="27">
      <c r="A35" s="31">
        <v>25</v>
      </c>
      <c r="B35" s="62" t="s">
        <v>60</v>
      </c>
      <c r="C35" s="63" t="s">
        <v>61</v>
      </c>
      <c r="D35" s="64">
        <f>D299</f>
        <v>70000</v>
      </c>
    </row>
    <row r="36" spans="1:4" ht="30">
      <c r="A36" s="31">
        <v>26</v>
      </c>
      <c r="B36" s="57" t="s">
        <v>62</v>
      </c>
      <c r="C36" s="58" t="s">
        <v>63</v>
      </c>
      <c r="D36" s="59">
        <f t="shared" ref="D36" si="14">D37+D38+D39</f>
        <v>23700</v>
      </c>
    </row>
    <row r="37" spans="1:4" ht="16.5">
      <c r="A37" s="31">
        <v>27</v>
      </c>
      <c r="B37" s="62" t="s">
        <v>64</v>
      </c>
      <c r="C37" s="63" t="s">
        <v>65</v>
      </c>
      <c r="D37" s="64">
        <f>D301</f>
        <v>11300</v>
      </c>
    </row>
    <row r="38" spans="1:4" ht="27">
      <c r="A38" s="31">
        <v>28</v>
      </c>
      <c r="B38" s="62" t="s">
        <v>66</v>
      </c>
      <c r="C38" s="63" t="s">
        <v>67</v>
      </c>
      <c r="D38" s="64">
        <f>D302</f>
        <v>10700</v>
      </c>
    </row>
    <row r="39" spans="1:4" ht="40.5">
      <c r="A39" s="31">
        <v>29</v>
      </c>
      <c r="B39" s="62" t="s">
        <v>68</v>
      </c>
      <c r="C39" s="63" t="s">
        <v>69</v>
      </c>
      <c r="D39" s="64">
        <f>D303</f>
        <v>1700</v>
      </c>
    </row>
    <row r="40" spans="1:4" ht="15">
      <c r="A40" s="31">
        <v>30</v>
      </c>
      <c r="B40" s="57" t="s">
        <v>70</v>
      </c>
      <c r="C40" s="58" t="s">
        <v>71</v>
      </c>
      <c r="D40" s="59">
        <f>D304</f>
        <v>3000</v>
      </c>
    </row>
    <row r="41" spans="1:4" ht="15">
      <c r="A41" s="31">
        <v>31</v>
      </c>
      <c r="B41" s="57" t="s">
        <v>72</v>
      </c>
      <c r="C41" s="58" t="s">
        <v>73</v>
      </c>
      <c r="D41" s="59">
        <f>D305</f>
        <v>0</v>
      </c>
    </row>
    <row r="42" spans="1:4" ht="58.5">
      <c r="A42" s="31">
        <v>32</v>
      </c>
      <c r="B42" s="61" t="s">
        <v>74</v>
      </c>
      <c r="C42" s="49" t="s">
        <v>75</v>
      </c>
      <c r="D42" s="50">
        <f t="shared" ref="D42" si="15">D43+D49+D51+D54</f>
        <v>108917.11</v>
      </c>
    </row>
    <row r="43" spans="1:4" ht="42.75">
      <c r="A43" s="31">
        <v>33</v>
      </c>
      <c r="B43" s="54" t="s">
        <v>76</v>
      </c>
      <c r="C43" s="55" t="s">
        <v>77</v>
      </c>
      <c r="D43" s="56">
        <f t="shared" ref="D43" si="16">SUM(D44:D48)</f>
        <v>82152.11</v>
      </c>
    </row>
    <row r="44" spans="1:4" ht="45">
      <c r="A44" s="31">
        <v>34</v>
      </c>
      <c r="B44" s="57" t="s">
        <v>78</v>
      </c>
      <c r="C44" s="58" t="s">
        <v>79</v>
      </c>
      <c r="D44" s="59">
        <f>D308</f>
        <v>0</v>
      </c>
    </row>
    <row r="45" spans="1:4" ht="60">
      <c r="A45" s="31">
        <v>35</v>
      </c>
      <c r="B45" s="57" t="s">
        <v>80</v>
      </c>
      <c r="C45" s="58" t="s">
        <v>81</v>
      </c>
      <c r="D45" s="59">
        <f>D309</f>
        <v>72953.81</v>
      </c>
    </row>
    <row r="46" spans="1:4" ht="30">
      <c r="A46" s="31">
        <v>36</v>
      </c>
      <c r="B46" s="57" t="s">
        <v>82</v>
      </c>
      <c r="C46" s="58" t="s">
        <v>83</v>
      </c>
      <c r="D46" s="59">
        <f>D310</f>
        <v>0</v>
      </c>
    </row>
    <row r="47" spans="1:4" ht="30">
      <c r="A47" s="31">
        <v>37</v>
      </c>
      <c r="B47" s="57" t="s">
        <v>84</v>
      </c>
      <c r="C47" s="58" t="s">
        <v>85</v>
      </c>
      <c r="D47" s="59">
        <f>D311</f>
        <v>125</v>
      </c>
    </row>
    <row r="48" spans="1:4" ht="45">
      <c r="A48" s="31">
        <v>38</v>
      </c>
      <c r="B48" s="57" t="s">
        <v>86</v>
      </c>
      <c r="C48" s="58" t="s">
        <v>87</v>
      </c>
      <c r="D48" s="59">
        <f>D312</f>
        <v>9073.2999999999993</v>
      </c>
    </row>
    <row r="49" spans="1:4" ht="28.5">
      <c r="A49" s="31">
        <v>39</v>
      </c>
      <c r="B49" s="54" t="s">
        <v>88</v>
      </c>
      <c r="C49" s="55" t="s">
        <v>89</v>
      </c>
      <c r="D49" s="56">
        <f t="shared" ref="D49" si="17">D50</f>
        <v>0</v>
      </c>
    </row>
    <row r="50" spans="1:4" ht="15">
      <c r="A50" s="31">
        <v>40</v>
      </c>
      <c r="B50" s="57" t="s">
        <v>90</v>
      </c>
      <c r="C50" s="58" t="s">
        <v>91</v>
      </c>
      <c r="D50" s="59">
        <f t="shared" ref="D50" si="18">D314</f>
        <v>0</v>
      </c>
    </row>
    <row r="51" spans="1:4" ht="28.5">
      <c r="A51" s="31">
        <v>41</v>
      </c>
      <c r="B51" s="54" t="s">
        <v>92</v>
      </c>
      <c r="C51" s="55" t="s">
        <v>93</v>
      </c>
      <c r="D51" s="56">
        <f t="shared" ref="D51" si="19">SUM(D52:D53)</f>
        <v>165</v>
      </c>
    </row>
    <row r="52" spans="1:4" ht="15">
      <c r="A52" s="31">
        <v>42</v>
      </c>
      <c r="B52" s="57" t="s">
        <v>94</v>
      </c>
      <c r="C52" s="58" t="s">
        <v>95</v>
      </c>
      <c r="D52" s="59">
        <f>D316</f>
        <v>150</v>
      </c>
    </row>
    <row r="53" spans="1:4" ht="15">
      <c r="A53" s="31">
        <v>43</v>
      </c>
      <c r="B53" s="57" t="s">
        <v>96</v>
      </c>
      <c r="C53" s="58" t="s">
        <v>97</v>
      </c>
      <c r="D53" s="59">
        <f>D317</f>
        <v>15</v>
      </c>
    </row>
    <row r="54" spans="1:4" ht="57">
      <c r="A54" s="31">
        <v>44</v>
      </c>
      <c r="B54" s="54" t="s">
        <v>98</v>
      </c>
      <c r="C54" s="55" t="s">
        <v>99</v>
      </c>
      <c r="D54" s="56">
        <f t="shared" ref="D54" si="20">D55+D58+D59</f>
        <v>26600</v>
      </c>
    </row>
    <row r="55" spans="1:4" ht="30">
      <c r="A55" s="31">
        <v>45</v>
      </c>
      <c r="B55" s="57" t="s">
        <v>100</v>
      </c>
      <c r="C55" s="58" t="s">
        <v>101</v>
      </c>
      <c r="D55" s="59">
        <f t="shared" ref="D55" si="21">SUM(D56:D57)</f>
        <v>21500</v>
      </c>
    </row>
    <row r="56" spans="1:4" ht="27">
      <c r="A56" s="31">
        <v>46</v>
      </c>
      <c r="B56" s="62" t="s">
        <v>102</v>
      </c>
      <c r="C56" s="63" t="s">
        <v>103</v>
      </c>
      <c r="D56" s="64">
        <f>D320</f>
        <v>14000</v>
      </c>
    </row>
    <row r="57" spans="1:4" ht="27">
      <c r="A57" s="31">
        <v>47</v>
      </c>
      <c r="B57" s="62" t="s">
        <v>104</v>
      </c>
      <c r="C57" s="63" t="s">
        <v>105</v>
      </c>
      <c r="D57" s="64">
        <f>D321</f>
        <v>7500</v>
      </c>
    </row>
    <row r="58" spans="1:4" ht="30">
      <c r="A58" s="31">
        <v>48</v>
      </c>
      <c r="B58" s="57" t="s">
        <v>106</v>
      </c>
      <c r="C58" s="58" t="s">
        <v>107</v>
      </c>
      <c r="D58" s="59">
        <f>D322</f>
        <v>5100</v>
      </c>
    </row>
    <row r="59" spans="1:4" ht="45">
      <c r="A59" s="31">
        <v>49</v>
      </c>
      <c r="B59" s="57" t="s">
        <v>108</v>
      </c>
      <c r="C59" s="58" t="s">
        <v>109</v>
      </c>
      <c r="D59" s="59">
        <f>D323</f>
        <v>0</v>
      </c>
    </row>
    <row r="60" spans="1:4" ht="39">
      <c r="A60" s="31">
        <v>50</v>
      </c>
      <c r="B60" s="61" t="s">
        <v>110</v>
      </c>
      <c r="C60" s="49" t="s">
        <v>111</v>
      </c>
      <c r="D60" s="50">
        <f t="shared" ref="D60:D61" si="22">D61</f>
        <v>5500</v>
      </c>
    </row>
    <row r="61" spans="1:4" ht="28.5">
      <c r="A61" s="31">
        <v>51</v>
      </c>
      <c r="B61" s="54" t="s">
        <v>112</v>
      </c>
      <c r="C61" s="55" t="s">
        <v>113</v>
      </c>
      <c r="D61" s="56">
        <f t="shared" si="22"/>
        <v>5500</v>
      </c>
    </row>
    <row r="62" spans="1:4" ht="15">
      <c r="A62" s="31">
        <v>52</v>
      </c>
      <c r="B62" s="66" t="s">
        <v>114</v>
      </c>
      <c r="C62" s="58" t="s">
        <v>115</v>
      </c>
      <c r="D62" s="59">
        <f t="shared" ref="D62" si="23">D326</f>
        <v>5500</v>
      </c>
    </row>
    <row r="63" spans="1:4" ht="18">
      <c r="A63" s="31">
        <v>53</v>
      </c>
      <c r="B63" s="45" t="s">
        <v>116</v>
      </c>
      <c r="C63" s="46" t="s">
        <v>117</v>
      </c>
      <c r="D63" s="47">
        <f t="shared" ref="D63" si="24">D64+D76</f>
        <v>29195</v>
      </c>
    </row>
    <row r="64" spans="1:4" ht="39">
      <c r="A64" s="31">
        <v>54</v>
      </c>
      <c r="B64" s="61" t="s">
        <v>118</v>
      </c>
      <c r="C64" s="49" t="s">
        <v>119</v>
      </c>
      <c r="D64" s="50">
        <f t="shared" ref="D64" si="25">D65+D74</f>
        <v>13835</v>
      </c>
    </row>
    <row r="65" spans="1:4" ht="42.75">
      <c r="A65" s="31">
        <v>55</v>
      </c>
      <c r="B65" s="54" t="s">
        <v>120</v>
      </c>
      <c r="C65" s="55" t="s">
        <v>121</v>
      </c>
      <c r="D65" s="56">
        <f t="shared" ref="D65" si="26">D66+D67+D70+D73</f>
        <v>13800</v>
      </c>
    </row>
    <row r="66" spans="1:4" ht="15">
      <c r="A66" s="31">
        <v>56</v>
      </c>
      <c r="B66" s="57" t="s">
        <v>122</v>
      </c>
      <c r="C66" s="58" t="s">
        <v>123</v>
      </c>
      <c r="D66" s="59">
        <f t="shared" ref="D66" si="27">D330</f>
        <v>0</v>
      </c>
    </row>
    <row r="67" spans="1:4" ht="30">
      <c r="A67" s="31">
        <v>57</v>
      </c>
      <c r="B67" s="57" t="s">
        <v>124</v>
      </c>
      <c r="C67" s="58" t="s">
        <v>125</v>
      </c>
      <c r="D67" s="59">
        <f>D68+D69</f>
        <v>10000</v>
      </c>
    </row>
    <row r="68" spans="1:4" ht="16.5">
      <c r="A68" s="31">
        <v>58</v>
      </c>
      <c r="B68" s="67" t="s">
        <v>126</v>
      </c>
      <c r="C68" s="68" t="s">
        <v>127</v>
      </c>
      <c r="D68" s="64">
        <f t="shared" ref="D68:D69" si="28">D332</f>
        <v>0</v>
      </c>
    </row>
    <row r="69" spans="1:4" ht="27">
      <c r="A69" s="31">
        <v>59</v>
      </c>
      <c r="B69" s="67" t="s">
        <v>128</v>
      </c>
      <c r="C69" s="68" t="s">
        <v>129</v>
      </c>
      <c r="D69" s="64">
        <f t="shared" si="28"/>
        <v>10000</v>
      </c>
    </row>
    <row r="70" spans="1:4" ht="30">
      <c r="A70" s="31">
        <v>60</v>
      </c>
      <c r="B70" s="57" t="s">
        <v>130</v>
      </c>
      <c r="C70" s="58" t="s">
        <v>131</v>
      </c>
      <c r="D70" s="60">
        <f>D71+D72</f>
        <v>800</v>
      </c>
    </row>
    <row r="71" spans="1:4" ht="16.5">
      <c r="A71" s="31">
        <v>61</v>
      </c>
      <c r="B71" s="67" t="s">
        <v>132</v>
      </c>
      <c r="C71" s="68" t="s">
        <v>133</v>
      </c>
      <c r="D71" s="64">
        <f t="shared" ref="D71:D73" si="29">D335</f>
        <v>0</v>
      </c>
    </row>
    <row r="72" spans="1:4" ht="40.5">
      <c r="A72" s="31">
        <v>62</v>
      </c>
      <c r="B72" s="67" t="s">
        <v>134</v>
      </c>
      <c r="C72" s="68" t="s">
        <v>135</v>
      </c>
      <c r="D72" s="64">
        <f t="shared" si="29"/>
        <v>800</v>
      </c>
    </row>
    <row r="73" spans="1:4" ht="15">
      <c r="A73" s="31">
        <v>63</v>
      </c>
      <c r="B73" s="57" t="s">
        <v>136</v>
      </c>
      <c r="C73" s="58" t="s">
        <v>137</v>
      </c>
      <c r="D73" s="59">
        <f t="shared" si="29"/>
        <v>3000</v>
      </c>
    </row>
    <row r="74" spans="1:4" ht="28.5">
      <c r="A74" s="31">
        <v>64</v>
      </c>
      <c r="B74" s="54" t="s">
        <v>138</v>
      </c>
      <c r="C74" s="55" t="s">
        <v>139</v>
      </c>
      <c r="D74" s="56">
        <f t="shared" ref="D74" si="30">D75</f>
        <v>35</v>
      </c>
    </row>
    <row r="75" spans="1:4" ht="15">
      <c r="A75" s="31">
        <v>65</v>
      </c>
      <c r="B75" s="66" t="s">
        <v>140</v>
      </c>
      <c r="C75" s="58" t="s">
        <v>141</v>
      </c>
      <c r="D75" s="59">
        <f t="shared" ref="D75" si="31">D339</f>
        <v>35</v>
      </c>
    </row>
    <row r="76" spans="1:4" ht="58.5">
      <c r="A76" s="31">
        <v>66</v>
      </c>
      <c r="B76" s="61" t="s">
        <v>142</v>
      </c>
      <c r="C76" s="49" t="s">
        <v>143</v>
      </c>
      <c r="D76" s="50">
        <f t="shared" ref="D76" si="32">D77+D86+D89+D96+D108</f>
        <v>15360</v>
      </c>
    </row>
    <row r="77" spans="1:4" ht="71.25">
      <c r="A77" s="31">
        <v>67</v>
      </c>
      <c r="B77" s="54" t="s">
        <v>144</v>
      </c>
      <c r="C77" s="55" t="s">
        <v>145</v>
      </c>
      <c r="D77" s="56">
        <f t="shared" ref="D77" si="33">SUM(D78:D85)</f>
        <v>1645</v>
      </c>
    </row>
    <row r="78" spans="1:4" ht="15">
      <c r="A78" s="31">
        <v>68</v>
      </c>
      <c r="B78" s="57" t="s">
        <v>146</v>
      </c>
      <c r="C78" s="58" t="s">
        <v>147</v>
      </c>
      <c r="D78" s="59">
        <f t="shared" ref="D78:D85" si="34">D342</f>
        <v>180</v>
      </c>
    </row>
    <row r="79" spans="1:4" ht="30">
      <c r="A79" s="31">
        <v>69</v>
      </c>
      <c r="B79" s="57" t="s">
        <v>148</v>
      </c>
      <c r="C79" s="58" t="s">
        <v>149</v>
      </c>
      <c r="D79" s="59">
        <f t="shared" si="34"/>
        <v>0</v>
      </c>
    </row>
    <row r="80" spans="1:4" ht="30">
      <c r="A80" s="31">
        <v>70</v>
      </c>
      <c r="B80" s="57" t="s">
        <v>150</v>
      </c>
      <c r="C80" s="58" t="s">
        <v>151</v>
      </c>
      <c r="D80" s="59">
        <f t="shared" si="34"/>
        <v>80</v>
      </c>
    </row>
    <row r="81" spans="1:4" ht="15">
      <c r="A81" s="31">
        <v>71</v>
      </c>
      <c r="B81" s="66" t="s">
        <v>152</v>
      </c>
      <c r="C81" s="58" t="s">
        <v>153</v>
      </c>
      <c r="D81" s="59">
        <f t="shared" si="34"/>
        <v>1200</v>
      </c>
    </row>
    <row r="82" spans="1:4" ht="15">
      <c r="A82" s="31">
        <v>72</v>
      </c>
      <c r="B82" s="57" t="s">
        <v>154</v>
      </c>
      <c r="C82" s="58" t="s">
        <v>155</v>
      </c>
      <c r="D82" s="59">
        <f t="shared" si="34"/>
        <v>5</v>
      </c>
    </row>
    <row r="83" spans="1:4" ht="30">
      <c r="A83" s="31">
        <v>73</v>
      </c>
      <c r="B83" s="57" t="s">
        <v>156</v>
      </c>
      <c r="C83" s="58" t="s">
        <v>157</v>
      </c>
      <c r="D83" s="59">
        <f t="shared" si="34"/>
        <v>0</v>
      </c>
    </row>
    <row r="84" spans="1:4" ht="30">
      <c r="A84" s="31">
        <v>74</v>
      </c>
      <c r="B84" s="57" t="s">
        <v>158</v>
      </c>
      <c r="C84" s="58" t="s">
        <v>159</v>
      </c>
      <c r="D84" s="59">
        <f t="shared" si="34"/>
        <v>50</v>
      </c>
    </row>
    <row r="85" spans="1:4" ht="30">
      <c r="A85" s="31">
        <v>75</v>
      </c>
      <c r="B85" s="57" t="s">
        <v>160</v>
      </c>
      <c r="C85" s="58" t="s">
        <v>161</v>
      </c>
      <c r="D85" s="59">
        <f t="shared" si="34"/>
        <v>130</v>
      </c>
    </row>
    <row r="86" spans="1:4" ht="42.75">
      <c r="A86" s="31">
        <v>76</v>
      </c>
      <c r="B86" s="54" t="s">
        <v>162</v>
      </c>
      <c r="C86" s="55" t="s">
        <v>163</v>
      </c>
      <c r="D86" s="56">
        <f t="shared" ref="D86" si="35">SUM(D87:D88)</f>
        <v>0</v>
      </c>
    </row>
    <row r="87" spans="1:4" ht="15">
      <c r="A87" s="31">
        <v>77</v>
      </c>
      <c r="B87" s="57" t="s">
        <v>164</v>
      </c>
      <c r="C87" s="58" t="s">
        <v>165</v>
      </c>
      <c r="D87" s="59">
        <f>D351</f>
        <v>0</v>
      </c>
    </row>
    <row r="88" spans="1:4" ht="30">
      <c r="A88" s="31">
        <v>78</v>
      </c>
      <c r="B88" s="57" t="s">
        <v>166</v>
      </c>
      <c r="C88" s="58" t="s">
        <v>167</v>
      </c>
      <c r="D88" s="59">
        <f>D352</f>
        <v>0</v>
      </c>
    </row>
    <row r="89" spans="1:4" ht="28.5">
      <c r="A89" s="31">
        <v>79</v>
      </c>
      <c r="B89" s="54" t="s">
        <v>168</v>
      </c>
      <c r="C89" s="55" t="s">
        <v>169</v>
      </c>
      <c r="D89" s="56">
        <f t="shared" ref="D89" si="36">D90+D92+D93+D95</f>
        <v>9600</v>
      </c>
    </row>
    <row r="90" spans="1:4" ht="30">
      <c r="A90" s="31">
        <v>80</v>
      </c>
      <c r="B90" s="57" t="s">
        <v>170</v>
      </c>
      <c r="C90" s="58" t="s">
        <v>171</v>
      </c>
      <c r="D90" s="59">
        <f>D91</f>
        <v>5300</v>
      </c>
    </row>
    <row r="91" spans="1:4" ht="27">
      <c r="A91" s="31">
        <v>81</v>
      </c>
      <c r="B91" s="67" t="s">
        <v>172</v>
      </c>
      <c r="C91" s="68" t="s">
        <v>173</v>
      </c>
      <c r="D91" s="64">
        <f t="shared" ref="D91:D92" si="37">D355</f>
        <v>5300</v>
      </c>
    </row>
    <row r="92" spans="1:4" ht="30">
      <c r="A92" s="31">
        <v>82</v>
      </c>
      <c r="B92" s="57" t="s">
        <v>174</v>
      </c>
      <c r="C92" s="58" t="s">
        <v>175</v>
      </c>
      <c r="D92" s="59">
        <f t="shared" si="37"/>
        <v>0</v>
      </c>
    </row>
    <row r="93" spans="1:4" ht="45">
      <c r="A93" s="31">
        <v>83</v>
      </c>
      <c r="B93" s="57" t="s">
        <v>176</v>
      </c>
      <c r="C93" s="58" t="s">
        <v>177</v>
      </c>
      <c r="D93" s="59">
        <f>D94</f>
        <v>0</v>
      </c>
    </row>
    <row r="94" spans="1:4" ht="54">
      <c r="A94" s="31">
        <v>84</v>
      </c>
      <c r="B94" s="62" t="s">
        <v>176</v>
      </c>
      <c r="C94" s="63" t="s">
        <v>178</v>
      </c>
      <c r="D94" s="69">
        <f t="shared" ref="D94:D95" si="38">D358</f>
        <v>0</v>
      </c>
    </row>
    <row r="95" spans="1:4" ht="15">
      <c r="A95" s="31">
        <v>85</v>
      </c>
      <c r="B95" s="57" t="s">
        <v>179</v>
      </c>
      <c r="C95" s="58" t="s">
        <v>180</v>
      </c>
      <c r="D95" s="59">
        <f t="shared" si="38"/>
        <v>4300</v>
      </c>
    </row>
    <row r="96" spans="1:4" ht="57">
      <c r="A96" s="31">
        <v>86</v>
      </c>
      <c r="B96" s="54" t="s">
        <v>181</v>
      </c>
      <c r="C96" s="55" t="s">
        <v>182</v>
      </c>
      <c r="D96" s="56">
        <f t="shared" ref="D96" si="39">D97+D99+D100+D101+D102+D103+D104+D105+D106+D107</f>
        <v>4115</v>
      </c>
    </row>
    <row r="97" spans="1:4" ht="15">
      <c r="A97" s="31">
        <v>87</v>
      </c>
      <c r="B97" s="57" t="s">
        <v>183</v>
      </c>
      <c r="C97" s="58" t="s">
        <v>184</v>
      </c>
      <c r="D97" s="59">
        <f>D98</f>
        <v>0</v>
      </c>
    </row>
    <row r="98" spans="1:4" ht="16.5">
      <c r="A98" s="31">
        <v>88</v>
      </c>
      <c r="B98" s="62" t="s">
        <v>183</v>
      </c>
      <c r="C98" s="63" t="s">
        <v>185</v>
      </c>
      <c r="D98" s="69">
        <f t="shared" ref="D98:D100" si="40">D362</f>
        <v>0</v>
      </c>
    </row>
    <row r="99" spans="1:4" ht="30">
      <c r="A99" s="31">
        <v>89</v>
      </c>
      <c r="B99" s="57" t="s">
        <v>186</v>
      </c>
      <c r="C99" s="58" t="s">
        <v>187</v>
      </c>
      <c r="D99" s="59">
        <f t="shared" si="40"/>
        <v>250</v>
      </c>
    </row>
    <row r="100" spans="1:4" ht="15">
      <c r="A100" s="31">
        <v>90</v>
      </c>
      <c r="B100" s="70" t="s">
        <v>188</v>
      </c>
      <c r="C100" s="70" t="s">
        <v>189</v>
      </c>
      <c r="D100" s="59">
        <f t="shared" si="40"/>
        <v>3065</v>
      </c>
    </row>
    <row r="101" spans="1:4" ht="15">
      <c r="A101" s="31">
        <v>91</v>
      </c>
      <c r="B101" s="66" t="s">
        <v>190</v>
      </c>
      <c r="C101" s="71" t="s">
        <v>191</v>
      </c>
      <c r="D101" s="36">
        <f t="shared" ref="D101" si="41">D422</f>
        <v>0</v>
      </c>
    </row>
    <row r="102" spans="1:4" ht="15">
      <c r="A102" s="31">
        <v>92</v>
      </c>
      <c r="B102" s="57" t="s">
        <v>192</v>
      </c>
      <c r="C102" s="58" t="s">
        <v>193</v>
      </c>
      <c r="D102" s="59">
        <f>D365</f>
        <v>0</v>
      </c>
    </row>
    <row r="103" spans="1:4" ht="30">
      <c r="A103" s="31">
        <v>93</v>
      </c>
      <c r="B103" s="57" t="s">
        <v>194</v>
      </c>
      <c r="C103" s="58" t="s">
        <v>195</v>
      </c>
      <c r="D103" s="59">
        <f>D366</f>
        <v>250</v>
      </c>
    </row>
    <row r="104" spans="1:4" ht="30">
      <c r="A104" s="31">
        <v>94</v>
      </c>
      <c r="B104" s="66" t="s">
        <v>196</v>
      </c>
      <c r="C104" s="71" t="s">
        <v>197</v>
      </c>
      <c r="D104" s="36">
        <f>D423</f>
        <v>0</v>
      </c>
    </row>
    <row r="105" spans="1:4" ht="15">
      <c r="A105" s="31">
        <v>95</v>
      </c>
      <c r="B105" s="66" t="s">
        <v>198</v>
      </c>
      <c r="C105" s="71" t="s">
        <v>199</v>
      </c>
      <c r="D105" s="36">
        <f>D424</f>
        <v>150</v>
      </c>
    </row>
    <row r="106" spans="1:4" ht="30">
      <c r="A106" s="31">
        <v>96</v>
      </c>
      <c r="B106" s="66" t="s">
        <v>200</v>
      </c>
      <c r="C106" s="71" t="s">
        <v>201</v>
      </c>
      <c r="D106" s="36">
        <f>D425</f>
        <v>0</v>
      </c>
    </row>
    <row r="107" spans="1:4" ht="15">
      <c r="A107" s="31">
        <v>97</v>
      </c>
      <c r="B107" s="57" t="s">
        <v>202</v>
      </c>
      <c r="C107" s="58" t="s">
        <v>203</v>
      </c>
      <c r="D107" s="59">
        <f t="shared" ref="D107" si="42">D367</f>
        <v>400</v>
      </c>
    </row>
    <row r="108" spans="1:4" ht="42.75">
      <c r="A108" s="31">
        <v>98</v>
      </c>
      <c r="B108" s="54" t="s">
        <v>204</v>
      </c>
      <c r="C108" s="55" t="s">
        <v>205</v>
      </c>
      <c r="D108" s="56">
        <f t="shared" ref="D108" si="43">SUM(D109:D113)</f>
        <v>0</v>
      </c>
    </row>
    <row r="109" spans="1:4" ht="15">
      <c r="A109" s="31">
        <v>99</v>
      </c>
      <c r="B109" s="57" t="s">
        <v>206</v>
      </c>
      <c r="C109" s="58" t="s">
        <v>207</v>
      </c>
      <c r="D109" s="59">
        <f>D369</f>
        <v>0</v>
      </c>
    </row>
    <row r="110" spans="1:4" ht="30">
      <c r="A110" s="31">
        <v>100</v>
      </c>
      <c r="B110" s="57" t="s">
        <v>208</v>
      </c>
      <c r="C110" s="58" t="s">
        <v>209</v>
      </c>
      <c r="D110" s="59">
        <f>D370</f>
        <v>-108417</v>
      </c>
    </row>
    <row r="111" spans="1:4" ht="15">
      <c r="A111" s="31">
        <v>101</v>
      </c>
      <c r="B111" s="57" t="s">
        <v>210</v>
      </c>
      <c r="C111" s="58" t="s">
        <v>211</v>
      </c>
      <c r="D111" s="59">
        <f>D427</f>
        <v>108417</v>
      </c>
    </row>
    <row r="112" spans="1:4" ht="30">
      <c r="A112" s="31">
        <v>102</v>
      </c>
      <c r="B112" s="57" t="s">
        <v>212</v>
      </c>
      <c r="C112" s="58" t="s">
        <v>213</v>
      </c>
      <c r="D112" s="59">
        <f>D428</f>
        <v>0</v>
      </c>
    </row>
    <row r="113" spans="1:4" ht="15">
      <c r="A113" s="31">
        <v>103</v>
      </c>
      <c r="B113" s="57" t="s">
        <v>214</v>
      </c>
      <c r="C113" s="58" t="s">
        <v>215</v>
      </c>
      <c r="D113" s="59">
        <f t="shared" ref="D113" si="44">D371</f>
        <v>0</v>
      </c>
    </row>
    <row r="114" spans="1:4" ht="36">
      <c r="A114" s="31">
        <v>104</v>
      </c>
      <c r="B114" s="42" t="s">
        <v>216</v>
      </c>
      <c r="C114" s="43" t="s">
        <v>217</v>
      </c>
      <c r="D114" s="44">
        <f t="shared" ref="D114" si="45">D115</f>
        <v>400</v>
      </c>
    </row>
    <row r="115" spans="1:4" ht="42.75">
      <c r="A115" s="31">
        <v>105</v>
      </c>
      <c r="B115" s="54" t="s">
        <v>218</v>
      </c>
      <c r="C115" s="55" t="s">
        <v>219</v>
      </c>
      <c r="D115" s="56">
        <f t="shared" ref="D115" si="46">SUM(D116:D120)</f>
        <v>400</v>
      </c>
    </row>
    <row r="116" spans="1:4" ht="30">
      <c r="A116" s="31">
        <v>106</v>
      </c>
      <c r="B116" s="57" t="s">
        <v>220</v>
      </c>
      <c r="C116" s="58" t="s">
        <v>221</v>
      </c>
      <c r="D116" s="59">
        <f>D431</f>
        <v>400</v>
      </c>
    </row>
    <row r="117" spans="1:4" ht="30">
      <c r="A117" s="31">
        <v>107</v>
      </c>
      <c r="B117" s="57" t="s">
        <v>222</v>
      </c>
      <c r="C117" s="58" t="s">
        <v>223</v>
      </c>
      <c r="D117" s="59">
        <f>D432</f>
        <v>0</v>
      </c>
    </row>
    <row r="118" spans="1:4" ht="15">
      <c r="A118" s="31">
        <v>108</v>
      </c>
      <c r="B118" s="57" t="s">
        <v>224</v>
      </c>
      <c r="C118" s="58" t="s">
        <v>225</v>
      </c>
      <c r="D118" s="59">
        <f>D433</f>
        <v>0</v>
      </c>
    </row>
    <row r="119" spans="1:4" ht="45">
      <c r="A119" s="31">
        <v>109</v>
      </c>
      <c r="B119" s="66" t="s">
        <v>226</v>
      </c>
      <c r="C119" s="58" t="s">
        <v>227</v>
      </c>
      <c r="D119" s="59">
        <f>D434</f>
        <v>0</v>
      </c>
    </row>
    <row r="120" spans="1:4" ht="15">
      <c r="A120" s="31">
        <v>110</v>
      </c>
      <c r="B120" s="66" t="s">
        <v>228</v>
      </c>
      <c r="C120" s="58" t="s">
        <v>229</v>
      </c>
      <c r="D120" s="59">
        <f>D435</f>
        <v>0</v>
      </c>
    </row>
    <row r="121" spans="1:4" ht="36">
      <c r="A121" s="31">
        <v>111</v>
      </c>
      <c r="B121" s="42" t="s">
        <v>230</v>
      </c>
      <c r="C121" s="43" t="s">
        <v>231</v>
      </c>
      <c r="D121" s="44">
        <f t="shared" ref="D121" si="47">D122</f>
        <v>0</v>
      </c>
    </row>
    <row r="122" spans="1:4" ht="71.25">
      <c r="A122" s="31">
        <v>112</v>
      </c>
      <c r="B122" s="54" t="s">
        <v>232</v>
      </c>
      <c r="C122" s="55" t="s">
        <v>233</v>
      </c>
      <c r="D122" s="56">
        <f t="shared" ref="D122" si="48">SUM(D123:D131)</f>
        <v>0</v>
      </c>
    </row>
    <row r="123" spans="1:4" ht="60">
      <c r="A123" s="31">
        <v>113</v>
      </c>
      <c r="B123" s="57" t="s">
        <v>234</v>
      </c>
      <c r="C123" s="58" t="s">
        <v>235</v>
      </c>
      <c r="D123" s="59">
        <f>D374</f>
        <v>0</v>
      </c>
    </row>
    <row r="124" spans="1:4" ht="30">
      <c r="A124" s="31">
        <v>114</v>
      </c>
      <c r="B124" s="57" t="s">
        <v>236</v>
      </c>
      <c r="C124" s="58" t="s">
        <v>237</v>
      </c>
      <c r="D124" s="59">
        <f>D375</f>
        <v>0</v>
      </c>
    </row>
    <row r="125" spans="1:4" ht="15">
      <c r="A125" s="31">
        <v>115</v>
      </c>
      <c r="B125" s="57" t="s">
        <v>238</v>
      </c>
      <c r="C125" s="58" t="s">
        <v>239</v>
      </c>
      <c r="D125" s="59">
        <f>D376</f>
        <v>0</v>
      </c>
    </row>
    <row r="126" spans="1:4" ht="45">
      <c r="A126" s="31">
        <v>116</v>
      </c>
      <c r="B126" s="57" t="s">
        <v>240</v>
      </c>
      <c r="C126" s="58" t="s">
        <v>241</v>
      </c>
      <c r="D126" s="59">
        <f>D377</f>
        <v>0</v>
      </c>
    </row>
    <row r="127" spans="1:4" ht="45">
      <c r="A127" s="31">
        <v>117</v>
      </c>
      <c r="B127" s="57" t="s">
        <v>242</v>
      </c>
      <c r="C127" s="58" t="s">
        <v>243</v>
      </c>
      <c r="D127" s="59">
        <f>D438</f>
        <v>0</v>
      </c>
    </row>
    <row r="128" spans="1:4" ht="30">
      <c r="A128" s="31">
        <v>118</v>
      </c>
      <c r="B128" s="57" t="s">
        <v>244</v>
      </c>
      <c r="C128" s="58" t="s">
        <v>245</v>
      </c>
      <c r="D128" s="59">
        <f>D439</f>
        <v>0</v>
      </c>
    </row>
    <row r="129" spans="1:4" ht="30">
      <c r="A129" s="31">
        <v>119</v>
      </c>
      <c r="B129" s="57" t="s">
        <v>246</v>
      </c>
      <c r="C129" s="58" t="s">
        <v>247</v>
      </c>
      <c r="D129" s="59">
        <f>D440</f>
        <v>0</v>
      </c>
    </row>
    <row r="130" spans="1:4" ht="45">
      <c r="A130" s="31">
        <v>120</v>
      </c>
      <c r="B130" s="66" t="s">
        <v>248</v>
      </c>
      <c r="C130" s="71" t="s">
        <v>249</v>
      </c>
      <c r="D130" s="36">
        <f>D378</f>
        <v>0</v>
      </c>
    </row>
    <row r="131" spans="1:4" ht="30">
      <c r="A131" s="31">
        <v>121</v>
      </c>
      <c r="B131" s="57" t="s">
        <v>250</v>
      </c>
      <c r="C131" s="58" t="s">
        <v>251</v>
      </c>
      <c r="D131" s="59">
        <f>D379</f>
        <v>0</v>
      </c>
    </row>
    <row r="132" spans="1:4" ht="18">
      <c r="A132" s="31">
        <v>122</v>
      </c>
      <c r="B132" s="42" t="s">
        <v>252</v>
      </c>
      <c r="C132" s="43" t="s">
        <v>253</v>
      </c>
      <c r="D132" s="44">
        <f t="shared" ref="D132" si="49">D133</f>
        <v>132331</v>
      </c>
    </row>
    <row r="133" spans="1:4" ht="45">
      <c r="A133" s="31">
        <v>123</v>
      </c>
      <c r="B133" s="72" t="s">
        <v>254</v>
      </c>
      <c r="C133" s="73" t="s">
        <v>255</v>
      </c>
      <c r="D133" s="74">
        <f t="shared" ref="D133" si="50">D134+D197</f>
        <v>132331</v>
      </c>
    </row>
    <row r="134" spans="1:4" ht="128.25">
      <c r="A134" s="31">
        <v>124</v>
      </c>
      <c r="B134" s="54" t="s">
        <v>256</v>
      </c>
      <c r="C134" s="55" t="s">
        <v>257</v>
      </c>
      <c r="D134" s="56">
        <f>D135+D138+D139+D140+D141+D142+D143+D144+D148+D149+D153+D154+D155+D156+D157+D158+D159+D160+D161+D162+D163+D164+D165+D166+D167+D168+D169+D172+D173+D174+D175+D176+D179+D180+D181+D182+D183+D186+D187+D188+D189+D193</f>
        <v>132191</v>
      </c>
    </row>
    <row r="135" spans="1:4" ht="30">
      <c r="A135" s="31">
        <v>125</v>
      </c>
      <c r="B135" s="57" t="s">
        <v>258</v>
      </c>
      <c r="C135" s="58" t="s">
        <v>259</v>
      </c>
      <c r="D135" s="59">
        <f t="shared" ref="D135" si="51">SUM(D136:D137)</f>
        <v>28802</v>
      </c>
    </row>
    <row r="136" spans="1:4" ht="27">
      <c r="A136" s="31">
        <v>126</v>
      </c>
      <c r="B136" s="62" t="s">
        <v>260</v>
      </c>
      <c r="C136" s="63" t="s">
        <v>261</v>
      </c>
      <c r="D136" s="69">
        <f t="shared" ref="D136:D143" si="52">D445</f>
        <v>14124</v>
      </c>
    </row>
    <row r="137" spans="1:4" ht="54">
      <c r="A137" s="31">
        <v>127</v>
      </c>
      <c r="B137" s="62" t="s">
        <v>262</v>
      </c>
      <c r="C137" s="63" t="s">
        <v>263</v>
      </c>
      <c r="D137" s="69">
        <f t="shared" si="52"/>
        <v>14678</v>
      </c>
    </row>
    <row r="138" spans="1:4" ht="15">
      <c r="A138" s="31">
        <v>128</v>
      </c>
      <c r="B138" s="57" t="s">
        <v>264</v>
      </c>
      <c r="C138" s="58" t="s">
        <v>265</v>
      </c>
      <c r="D138" s="59">
        <f t="shared" si="52"/>
        <v>0</v>
      </c>
    </row>
    <row r="139" spans="1:4" ht="45">
      <c r="A139" s="31">
        <v>129</v>
      </c>
      <c r="B139" s="57" t="s">
        <v>266</v>
      </c>
      <c r="C139" s="58" t="s">
        <v>267</v>
      </c>
      <c r="D139" s="59">
        <f t="shared" si="52"/>
        <v>0</v>
      </c>
    </row>
    <row r="140" spans="1:4" ht="30">
      <c r="A140" s="31">
        <v>130</v>
      </c>
      <c r="B140" s="57" t="s">
        <v>268</v>
      </c>
      <c r="C140" s="58" t="s">
        <v>269</v>
      </c>
      <c r="D140" s="59">
        <f t="shared" si="52"/>
        <v>0</v>
      </c>
    </row>
    <row r="141" spans="1:4" ht="45">
      <c r="A141" s="31">
        <v>131</v>
      </c>
      <c r="B141" s="57" t="s">
        <v>270</v>
      </c>
      <c r="C141" s="58" t="s">
        <v>271</v>
      </c>
      <c r="D141" s="59">
        <f t="shared" si="52"/>
        <v>0</v>
      </c>
    </row>
    <row r="142" spans="1:4" ht="30">
      <c r="A142" s="31">
        <v>132</v>
      </c>
      <c r="B142" s="57" t="s">
        <v>272</v>
      </c>
      <c r="C142" s="58" t="s">
        <v>273</v>
      </c>
      <c r="D142" s="59">
        <f t="shared" si="52"/>
        <v>0</v>
      </c>
    </row>
    <row r="143" spans="1:4" ht="30">
      <c r="A143" s="31">
        <v>133</v>
      </c>
      <c r="B143" s="57" t="s">
        <v>274</v>
      </c>
      <c r="C143" s="58" t="s">
        <v>275</v>
      </c>
      <c r="D143" s="59">
        <f t="shared" si="52"/>
        <v>0</v>
      </c>
    </row>
    <row r="144" spans="1:4" ht="45">
      <c r="A144" s="31">
        <v>134</v>
      </c>
      <c r="B144" s="57" t="s">
        <v>276</v>
      </c>
      <c r="C144" s="58" t="s">
        <v>277</v>
      </c>
      <c r="D144" s="59">
        <f t="shared" ref="D144" si="53">SUM(D145:D147)</f>
        <v>0</v>
      </c>
    </row>
    <row r="145" spans="1:4" ht="54">
      <c r="A145" s="31">
        <v>135</v>
      </c>
      <c r="B145" s="62" t="s">
        <v>278</v>
      </c>
      <c r="C145" s="63" t="s">
        <v>279</v>
      </c>
      <c r="D145" s="69">
        <f>D454</f>
        <v>0</v>
      </c>
    </row>
    <row r="146" spans="1:4" ht="40.5">
      <c r="A146" s="31">
        <v>136</v>
      </c>
      <c r="B146" s="62" t="s">
        <v>280</v>
      </c>
      <c r="C146" s="63" t="s">
        <v>281</v>
      </c>
      <c r="D146" s="69">
        <f>D455</f>
        <v>0</v>
      </c>
    </row>
    <row r="147" spans="1:4" ht="40.5">
      <c r="A147" s="31">
        <v>137</v>
      </c>
      <c r="B147" s="62" t="s">
        <v>282</v>
      </c>
      <c r="C147" s="63" t="s">
        <v>283</v>
      </c>
      <c r="D147" s="69">
        <f>D456</f>
        <v>0</v>
      </c>
    </row>
    <row r="148" spans="1:4" ht="30">
      <c r="A148" s="31">
        <v>138</v>
      </c>
      <c r="B148" s="57" t="s">
        <v>284</v>
      </c>
      <c r="C148" s="58" t="s">
        <v>285</v>
      </c>
      <c r="D148" s="59">
        <f>D457</f>
        <v>0</v>
      </c>
    </row>
    <row r="149" spans="1:4" ht="60">
      <c r="A149" s="31">
        <v>139</v>
      </c>
      <c r="B149" s="57" t="s">
        <v>286</v>
      </c>
      <c r="C149" s="58" t="s">
        <v>287</v>
      </c>
      <c r="D149" s="59">
        <f t="shared" ref="D149" si="54">SUM(D150:D152)</f>
        <v>0</v>
      </c>
    </row>
    <row r="150" spans="1:4" ht="67.5">
      <c r="A150" s="31">
        <v>140</v>
      </c>
      <c r="B150" s="62" t="s">
        <v>288</v>
      </c>
      <c r="C150" s="63" t="s">
        <v>289</v>
      </c>
      <c r="D150" s="69">
        <f>D459</f>
        <v>0</v>
      </c>
    </row>
    <row r="151" spans="1:4" ht="40.5">
      <c r="A151" s="31">
        <v>141</v>
      </c>
      <c r="B151" s="62" t="s">
        <v>290</v>
      </c>
      <c r="C151" s="63" t="s">
        <v>291</v>
      </c>
      <c r="D151" s="69">
        <f>D460</f>
        <v>0</v>
      </c>
    </row>
    <row r="152" spans="1:4" ht="40.5">
      <c r="A152" s="31">
        <v>142</v>
      </c>
      <c r="B152" s="62" t="s">
        <v>292</v>
      </c>
      <c r="C152" s="63" t="s">
        <v>293</v>
      </c>
      <c r="D152" s="69">
        <f>D461</f>
        <v>0</v>
      </c>
    </row>
    <row r="153" spans="1:4" ht="75">
      <c r="A153" s="31">
        <v>143</v>
      </c>
      <c r="B153" s="57" t="s">
        <v>294</v>
      </c>
      <c r="C153" s="58" t="s">
        <v>295</v>
      </c>
      <c r="D153" s="59">
        <f>D462</f>
        <v>0</v>
      </c>
    </row>
    <row r="154" spans="1:4" ht="60">
      <c r="A154" s="31">
        <v>144</v>
      </c>
      <c r="B154" s="57" t="s">
        <v>296</v>
      </c>
      <c r="C154" s="58" t="s">
        <v>297</v>
      </c>
      <c r="D154" s="59">
        <f>D463</f>
        <v>0</v>
      </c>
    </row>
    <row r="155" spans="1:4" ht="30">
      <c r="A155" s="31">
        <v>145</v>
      </c>
      <c r="B155" s="57" t="s">
        <v>298</v>
      </c>
      <c r="C155" s="58" t="s">
        <v>299</v>
      </c>
      <c r="D155" s="59">
        <f>D383</f>
        <v>0</v>
      </c>
    </row>
    <row r="156" spans="1:4" ht="15">
      <c r="A156" s="31">
        <v>146</v>
      </c>
      <c r="B156" s="57" t="s">
        <v>300</v>
      </c>
      <c r="C156" s="58" t="s">
        <v>301</v>
      </c>
      <c r="D156" s="59">
        <f>D384</f>
        <v>0</v>
      </c>
    </row>
    <row r="157" spans="1:4" ht="15">
      <c r="A157" s="31">
        <v>147</v>
      </c>
      <c r="B157" s="57" t="s">
        <v>302</v>
      </c>
      <c r="C157" s="58" t="s">
        <v>303</v>
      </c>
      <c r="D157" s="59">
        <f t="shared" ref="D157" si="55">D464</f>
        <v>0</v>
      </c>
    </row>
    <row r="158" spans="1:4" ht="30">
      <c r="A158" s="31">
        <v>148</v>
      </c>
      <c r="B158" s="57" t="s">
        <v>304</v>
      </c>
      <c r="C158" s="58" t="s">
        <v>305</v>
      </c>
      <c r="D158" s="59">
        <f>D385</f>
        <v>0</v>
      </c>
    </row>
    <row r="159" spans="1:4" ht="30">
      <c r="A159" s="31">
        <v>149</v>
      </c>
      <c r="B159" s="57" t="s">
        <v>306</v>
      </c>
      <c r="C159" s="58" t="s">
        <v>307</v>
      </c>
      <c r="D159" s="59">
        <f>D386</f>
        <v>0</v>
      </c>
    </row>
    <row r="160" spans="1:4" ht="45">
      <c r="A160" s="31">
        <v>150</v>
      </c>
      <c r="B160" s="57" t="s">
        <v>308</v>
      </c>
      <c r="C160" s="58" t="s">
        <v>309</v>
      </c>
      <c r="D160" s="59">
        <f>D387</f>
        <v>720</v>
      </c>
    </row>
    <row r="161" spans="1:4" ht="30">
      <c r="A161" s="31">
        <v>151</v>
      </c>
      <c r="B161" s="57" t="s">
        <v>310</v>
      </c>
      <c r="C161" s="58" t="s">
        <v>311</v>
      </c>
      <c r="D161" s="59">
        <f>D388</f>
        <v>0</v>
      </c>
    </row>
    <row r="162" spans="1:4" ht="30">
      <c r="A162" s="31">
        <v>152</v>
      </c>
      <c r="B162" s="57" t="s">
        <v>312</v>
      </c>
      <c r="C162" s="58" t="s">
        <v>313</v>
      </c>
      <c r="D162" s="59">
        <f>D389</f>
        <v>0</v>
      </c>
    </row>
    <row r="163" spans="1:4" ht="45">
      <c r="A163" s="31">
        <v>153</v>
      </c>
      <c r="B163" s="57" t="s">
        <v>314</v>
      </c>
      <c r="C163" s="58" t="s">
        <v>315</v>
      </c>
      <c r="D163" s="59">
        <f t="shared" ref="D163" si="56">D465</f>
        <v>0</v>
      </c>
    </row>
    <row r="164" spans="1:4" ht="30">
      <c r="A164" s="31">
        <v>154</v>
      </c>
      <c r="B164" s="57" t="s">
        <v>316</v>
      </c>
      <c r="C164" s="58" t="s">
        <v>317</v>
      </c>
      <c r="D164" s="59">
        <f t="shared" ref="D164" si="57">D390</f>
        <v>410</v>
      </c>
    </row>
    <row r="165" spans="1:4" ht="30">
      <c r="A165" s="31">
        <v>155</v>
      </c>
      <c r="B165" s="57" t="s">
        <v>318</v>
      </c>
      <c r="C165" s="58" t="s">
        <v>319</v>
      </c>
      <c r="D165" s="59">
        <f>D391</f>
        <v>0</v>
      </c>
    </row>
    <row r="166" spans="1:4" ht="30">
      <c r="A166" s="31">
        <v>156</v>
      </c>
      <c r="B166" s="57" t="s">
        <v>320</v>
      </c>
      <c r="C166" s="58" t="s">
        <v>321</v>
      </c>
      <c r="D166" s="59">
        <f>D392</f>
        <v>0</v>
      </c>
    </row>
    <row r="167" spans="1:4" ht="30">
      <c r="A167" s="31">
        <v>157</v>
      </c>
      <c r="B167" s="57" t="s">
        <v>322</v>
      </c>
      <c r="C167" s="58" t="s">
        <v>323</v>
      </c>
      <c r="D167" s="59">
        <f>D393</f>
        <v>0</v>
      </c>
    </row>
    <row r="168" spans="1:4" ht="60">
      <c r="A168" s="31">
        <v>158</v>
      </c>
      <c r="B168" s="57" t="s">
        <v>324</v>
      </c>
      <c r="C168" s="58" t="s">
        <v>325</v>
      </c>
      <c r="D168" s="59">
        <f>D394</f>
        <v>0</v>
      </c>
    </row>
    <row r="169" spans="1:4" ht="45">
      <c r="A169" s="31">
        <v>159</v>
      </c>
      <c r="B169" s="66" t="s">
        <v>326</v>
      </c>
      <c r="C169" s="71" t="s">
        <v>327</v>
      </c>
      <c r="D169" s="59">
        <f t="shared" ref="D169" si="58">SUM(D170:D171)</f>
        <v>0</v>
      </c>
    </row>
    <row r="170" spans="1:4" ht="54">
      <c r="A170" s="31">
        <v>160</v>
      </c>
      <c r="B170" s="62" t="s">
        <v>328</v>
      </c>
      <c r="C170" s="68" t="s">
        <v>329</v>
      </c>
      <c r="D170" s="69">
        <f t="shared" ref="D170" si="59">D396</f>
        <v>0</v>
      </c>
    </row>
    <row r="171" spans="1:4" ht="54">
      <c r="A171" s="31">
        <v>161</v>
      </c>
      <c r="B171" s="62" t="s">
        <v>330</v>
      </c>
      <c r="C171" s="68" t="s">
        <v>331</v>
      </c>
      <c r="D171" s="69">
        <f>D467</f>
        <v>0</v>
      </c>
    </row>
    <row r="172" spans="1:4" ht="60">
      <c r="A172" s="31">
        <v>162</v>
      </c>
      <c r="B172" s="57" t="s">
        <v>332</v>
      </c>
      <c r="C172" s="58" t="s">
        <v>333</v>
      </c>
      <c r="D172" s="59">
        <f>D468</f>
        <v>0</v>
      </c>
    </row>
    <row r="173" spans="1:4" ht="15">
      <c r="A173" s="31">
        <v>163</v>
      </c>
      <c r="B173" s="57" t="s">
        <v>334</v>
      </c>
      <c r="C173" s="58" t="s">
        <v>335</v>
      </c>
      <c r="D173" s="59">
        <f t="shared" ref="D173" si="60">D397</f>
        <v>0</v>
      </c>
    </row>
    <row r="174" spans="1:4" ht="15">
      <c r="A174" s="31">
        <v>164</v>
      </c>
      <c r="B174" s="57" t="s">
        <v>336</v>
      </c>
      <c r="C174" s="58" t="s">
        <v>337</v>
      </c>
      <c r="D174" s="59">
        <f>D469</f>
        <v>0</v>
      </c>
    </row>
    <row r="175" spans="1:4" ht="30">
      <c r="A175" s="31">
        <v>165</v>
      </c>
      <c r="B175" s="57" t="s">
        <v>338</v>
      </c>
      <c r="C175" s="58" t="s">
        <v>339</v>
      </c>
      <c r="D175" s="59">
        <f>D470</f>
        <v>0</v>
      </c>
    </row>
    <row r="176" spans="1:4" ht="45">
      <c r="A176" s="31">
        <v>166</v>
      </c>
      <c r="B176" s="57" t="s">
        <v>340</v>
      </c>
      <c r="C176" s="58" t="s">
        <v>341</v>
      </c>
      <c r="D176" s="59">
        <f t="shared" ref="D176" si="61">SUM(D177:D178)</f>
        <v>0</v>
      </c>
    </row>
    <row r="177" spans="1:4" ht="40.5">
      <c r="A177" s="31">
        <v>167</v>
      </c>
      <c r="B177" s="62" t="s">
        <v>342</v>
      </c>
      <c r="C177" s="68" t="s">
        <v>343</v>
      </c>
      <c r="D177" s="69">
        <f t="shared" ref="D177" si="62">D399</f>
        <v>0</v>
      </c>
    </row>
    <row r="178" spans="1:4" ht="40.5">
      <c r="A178" s="31">
        <v>168</v>
      </c>
      <c r="B178" s="62" t="s">
        <v>344</v>
      </c>
      <c r="C178" s="68" t="s">
        <v>345</v>
      </c>
      <c r="D178" s="69">
        <f t="shared" ref="D178" si="63">D472</f>
        <v>0</v>
      </c>
    </row>
    <row r="179" spans="1:4" ht="45">
      <c r="A179" s="31">
        <v>169</v>
      </c>
      <c r="B179" s="57" t="s">
        <v>346</v>
      </c>
      <c r="C179" s="58" t="s">
        <v>347</v>
      </c>
      <c r="D179" s="59">
        <f t="shared" ref="D179" si="64">D400</f>
        <v>0</v>
      </c>
    </row>
    <row r="180" spans="1:4" ht="30">
      <c r="A180" s="31">
        <v>170</v>
      </c>
      <c r="B180" s="57" t="s">
        <v>348</v>
      </c>
      <c r="C180" s="58" t="s">
        <v>349</v>
      </c>
      <c r="D180" s="59">
        <f t="shared" ref="D180" si="65">D473</f>
        <v>3590</v>
      </c>
    </row>
    <row r="181" spans="1:4" ht="45">
      <c r="A181" s="31">
        <v>171</v>
      </c>
      <c r="B181" s="66" t="s">
        <v>350</v>
      </c>
      <c r="C181" s="71" t="s">
        <v>351</v>
      </c>
      <c r="D181" s="36">
        <f t="shared" ref="D181" si="66">D401</f>
        <v>11072</v>
      </c>
    </row>
    <row r="182" spans="1:4" ht="75">
      <c r="A182" s="31">
        <v>172</v>
      </c>
      <c r="B182" s="57" t="s">
        <v>352</v>
      </c>
      <c r="C182" s="58" t="s">
        <v>353</v>
      </c>
      <c r="D182" s="36">
        <f t="shared" ref="D182" si="67">D483</f>
        <v>17483</v>
      </c>
    </row>
    <row r="183" spans="1:4" ht="45">
      <c r="A183" s="31">
        <v>173</v>
      </c>
      <c r="B183" s="60" t="s">
        <v>354</v>
      </c>
      <c r="C183" s="66" t="s">
        <v>355</v>
      </c>
      <c r="D183" s="60">
        <f t="shared" ref="D183" si="68">SUM(D184:D185)</f>
        <v>0</v>
      </c>
    </row>
    <row r="184" spans="1:4" ht="40.5">
      <c r="A184" s="31">
        <v>174</v>
      </c>
      <c r="B184" s="62" t="s">
        <v>356</v>
      </c>
      <c r="C184" s="63" t="s">
        <v>357</v>
      </c>
      <c r="D184" s="69">
        <f>D403</f>
        <v>0</v>
      </c>
    </row>
    <row r="185" spans="1:4" ht="40.5">
      <c r="A185" s="31">
        <v>175</v>
      </c>
      <c r="B185" s="62" t="s">
        <v>358</v>
      </c>
      <c r="C185" s="63" t="s">
        <v>359</v>
      </c>
      <c r="D185" s="69">
        <f t="shared" ref="D185" si="69">D485</f>
        <v>0</v>
      </c>
    </row>
    <row r="186" spans="1:4" ht="30">
      <c r="A186" s="31">
        <v>176</v>
      </c>
      <c r="B186" s="66" t="s">
        <v>360</v>
      </c>
      <c r="C186" s="58" t="s">
        <v>361</v>
      </c>
      <c r="D186" s="60">
        <f t="shared" ref="D186" si="70">D404</f>
        <v>0</v>
      </c>
    </row>
    <row r="187" spans="1:4" ht="15">
      <c r="A187" s="31">
        <v>177</v>
      </c>
      <c r="B187" s="66" t="s">
        <v>362</v>
      </c>
      <c r="C187" s="58" t="s">
        <v>363</v>
      </c>
      <c r="D187" s="60">
        <f>D405</f>
        <v>0</v>
      </c>
    </row>
    <row r="188" spans="1:4" ht="45">
      <c r="A188" s="31">
        <v>178</v>
      </c>
      <c r="B188" s="66" t="s">
        <v>364</v>
      </c>
      <c r="C188" s="58" t="s">
        <v>365</v>
      </c>
      <c r="D188" s="36">
        <f>D474</f>
        <v>6000</v>
      </c>
    </row>
    <row r="189" spans="1:4" ht="45">
      <c r="A189" s="31">
        <v>179</v>
      </c>
      <c r="B189" s="57" t="s">
        <v>366</v>
      </c>
      <c r="C189" s="58" t="s">
        <v>367</v>
      </c>
      <c r="D189" s="59">
        <f>SUM(D190:D192)</f>
        <v>25776</v>
      </c>
    </row>
    <row r="190" spans="1:4" ht="16.5">
      <c r="A190" s="31">
        <v>180</v>
      </c>
      <c r="B190" s="62" t="s">
        <v>368</v>
      </c>
      <c r="C190" s="63" t="s">
        <v>369</v>
      </c>
      <c r="D190" s="64">
        <f>D476</f>
        <v>21660</v>
      </c>
    </row>
    <row r="191" spans="1:4" ht="16.5">
      <c r="A191" s="31">
        <v>181</v>
      </c>
      <c r="B191" s="62" t="s">
        <v>370</v>
      </c>
      <c r="C191" s="63" t="s">
        <v>371</v>
      </c>
      <c r="D191" s="64">
        <f>D477</f>
        <v>0</v>
      </c>
    </row>
    <row r="192" spans="1:4" ht="16.5">
      <c r="A192" s="31">
        <v>182</v>
      </c>
      <c r="B192" s="62" t="s">
        <v>372</v>
      </c>
      <c r="C192" s="63" t="s">
        <v>373</v>
      </c>
      <c r="D192" s="64">
        <f>D478</f>
        <v>4116</v>
      </c>
    </row>
    <row r="193" spans="1:4" ht="30">
      <c r="A193" s="31">
        <v>183</v>
      </c>
      <c r="B193" s="57" t="s">
        <v>374</v>
      </c>
      <c r="C193" s="58" t="s">
        <v>375</v>
      </c>
      <c r="D193" s="59">
        <f>SUM(D194:D196)</f>
        <v>38338</v>
      </c>
    </row>
    <row r="194" spans="1:4" ht="16.5">
      <c r="A194" s="31">
        <v>184</v>
      </c>
      <c r="B194" s="62" t="s">
        <v>376</v>
      </c>
      <c r="C194" s="63" t="s">
        <v>377</v>
      </c>
      <c r="D194" s="64">
        <f>D480</f>
        <v>32494</v>
      </c>
    </row>
    <row r="195" spans="1:4" ht="16.5">
      <c r="A195" s="31">
        <v>185</v>
      </c>
      <c r="B195" s="62" t="s">
        <v>370</v>
      </c>
      <c r="C195" s="63" t="s">
        <v>378</v>
      </c>
      <c r="D195" s="64">
        <f>D481</f>
        <v>0</v>
      </c>
    </row>
    <row r="196" spans="1:4" ht="16.5">
      <c r="A196" s="31">
        <v>186</v>
      </c>
      <c r="B196" s="62" t="s">
        <v>372</v>
      </c>
      <c r="C196" s="63" t="s">
        <v>379</v>
      </c>
      <c r="D196" s="64">
        <f>D482</f>
        <v>5844</v>
      </c>
    </row>
    <row r="197" spans="1:4" ht="57">
      <c r="A197" s="31">
        <v>187</v>
      </c>
      <c r="B197" s="54" t="s">
        <v>380</v>
      </c>
      <c r="C197" s="55" t="s">
        <v>381</v>
      </c>
      <c r="D197" s="56">
        <f>SUM(D198:D206)</f>
        <v>140</v>
      </c>
    </row>
    <row r="198" spans="1:4" ht="30">
      <c r="A198" s="31">
        <v>188</v>
      </c>
      <c r="B198" s="57" t="s">
        <v>382</v>
      </c>
      <c r="C198" s="58" t="s">
        <v>383</v>
      </c>
      <c r="D198" s="59">
        <f t="shared" ref="D198:D206" si="71">D407</f>
        <v>0</v>
      </c>
    </row>
    <row r="199" spans="1:4" ht="60">
      <c r="A199" s="31">
        <v>189</v>
      </c>
      <c r="B199" s="57" t="s">
        <v>384</v>
      </c>
      <c r="C199" s="58" t="s">
        <v>385</v>
      </c>
      <c r="D199" s="59">
        <f t="shared" si="71"/>
        <v>0</v>
      </c>
    </row>
    <row r="200" spans="1:4" ht="45">
      <c r="A200" s="31">
        <v>190</v>
      </c>
      <c r="B200" s="57" t="s">
        <v>386</v>
      </c>
      <c r="C200" s="58" t="s">
        <v>387</v>
      </c>
      <c r="D200" s="59">
        <f t="shared" si="71"/>
        <v>0</v>
      </c>
    </row>
    <row r="201" spans="1:4" ht="45">
      <c r="A201" s="31">
        <v>191</v>
      </c>
      <c r="B201" s="57" t="s">
        <v>388</v>
      </c>
      <c r="C201" s="58" t="s">
        <v>389</v>
      </c>
      <c r="D201" s="59">
        <f t="shared" si="71"/>
        <v>0</v>
      </c>
    </row>
    <row r="202" spans="1:4" ht="30">
      <c r="A202" s="31">
        <v>192</v>
      </c>
      <c r="B202" s="66" t="s">
        <v>390</v>
      </c>
      <c r="C202" s="71" t="s">
        <v>391</v>
      </c>
      <c r="D202" s="36">
        <f t="shared" si="71"/>
        <v>140</v>
      </c>
    </row>
    <row r="203" spans="1:4" ht="45">
      <c r="A203" s="31">
        <v>193</v>
      </c>
      <c r="B203" s="57" t="s">
        <v>392</v>
      </c>
      <c r="C203" s="58" t="s">
        <v>393</v>
      </c>
      <c r="D203" s="59">
        <f t="shared" si="71"/>
        <v>0</v>
      </c>
    </row>
    <row r="204" spans="1:4" ht="60">
      <c r="A204" s="31">
        <v>194</v>
      </c>
      <c r="B204" s="57" t="s">
        <v>394</v>
      </c>
      <c r="C204" s="58" t="s">
        <v>395</v>
      </c>
      <c r="D204" s="59">
        <f t="shared" si="71"/>
        <v>0</v>
      </c>
    </row>
    <row r="205" spans="1:4" ht="60">
      <c r="A205" s="31">
        <v>195</v>
      </c>
      <c r="B205" s="57" t="s">
        <v>396</v>
      </c>
      <c r="C205" s="58" t="s">
        <v>397</v>
      </c>
      <c r="D205" s="59">
        <f t="shared" si="71"/>
        <v>0</v>
      </c>
    </row>
    <row r="206" spans="1:4" ht="60">
      <c r="A206" s="31">
        <v>196</v>
      </c>
      <c r="B206" s="57" t="s">
        <v>398</v>
      </c>
      <c r="C206" s="58" t="s">
        <v>399</v>
      </c>
      <c r="D206" s="59">
        <f t="shared" si="71"/>
        <v>0</v>
      </c>
    </row>
    <row r="207" spans="1:4" ht="71.25">
      <c r="A207" s="31">
        <v>197</v>
      </c>
      <c r="B207" s="75" t="s">
        <v>400</v>
      </c>
      <c r="C207" s="76" t="s">
        <v>401</v>
      </c>
      <c r="D207" s="77">
        <f t="shared" ref="D207" si="72">D208+D213+D217+D221+D225+D229+D233+D237+D241+D245+D249+D253+D256+D260</f>
        <v>223</v>
      </c>
    </row>
    <row r="208" spans="1:4" ht="30">
      <c r="A208" s="31">
        <v>198</v>
      </c>
      <c r="B208" s="66" t="s">
        <v>402</v>
      </c>
      <c r="C208" s="71" t="s">
        <v>403</v>
      </c>
      <c r="D208" s="36">
        <f>SUM(D209:D212)</f>
        <v>0</v>
      </c>
    </row>
    <row r="209" spans="1:4" ht="27">
      <c r="A209" s="31">
        <v>199</v>
      </c>
      <c r="B209" s="62" t="s">
        <v>404</v>
      </c>
      <c r="C209" s="63" t="s">
        <v>405</v>
      </c>
      <c r="D209" s="69">
        <f t="shared" ref="D209:D212" si="73">D488</f>
        <v>0</v>
      </c>
    </row>
    <row r="210" spans="1:4" ht="27">
      <c r="A210" s="31">
        <v>200</v>
      </c>
      <c r="B210" s="62" t="s">
        <v>406</v>
      </c>
      <c r="C210" s="63" t="s">
        <v>407</v>
      </c>
      <c r="D210" s="69">
        <f t="shared" si="73"/>
        <v>0</v>
      </c>
    </row>
    <row r="211" spans="1:4" ht="16.5">
      <c r="A211" s="31">
        <v>201</v>
      </c>
      <c r="B211" s="62" t="s">
        <v>408</v>
      </c>
      <c r="C211" s="63" t="s">
        <v>409</v>
      </c>
      <c r="D211" s="69">
        <f t="shared" si="73"/>
        <v>0</v>
      </c>
    </row>
    <row r="212" spans="1:4" ht="16.5">
      <c r="A212" s="31">
        <v>202</v>
      </c>
      <c r="B212" s="62" t="s">
        <v>410</v>
      </c>
      <c r="C212" s="63" t="s">
        <v>411</v>
      </c>
      <c r="D212" s="69">
        <f t="shared" si="73"/>
        <v>0</v>
      </c>
    </row>
    <row r="213" spans="1:4" ht="30">
      <c r="A213" s="31">
        <v>203</v>
      </c>
      <c r="B213" s="66" t="s">
        <v>412</v>
      </c>
      <c r="C213" s="71" t="s">
        <v>413</v>
      </c>
      <c r="D213" s="36">
        <f>SUM(D214:D216)</f>
        <v>0</v>
      </c>
    </row>
    <row r="214" spans="1:4" ht="27">
      <c r="A214" s="31">
        <v>204</v>
      </c>
      <c r="B214" s="62" t="s">
        <v>404</v>
      </c>
      <c r="C214" s="63" t="s">
        <v>414</v>
      </c>
      <c r="D214" s="69">
        <f t="shared" ref="D214:D216" si="74">D493</f>
        <v>0</v>
      </c>
    </row>
    <row r="215" spans="1:4" ht="27">
      <c r="A215" s="31">
        <v>205</v>
      </c>
      <c r="B215" s="62" t="s">
        <v>406</v>
      </c>
      <c r="C215" s="63" t="s">
        <v>415</v>
      </c>
      <c r="D215" s="69">
        <f t="shared" si="74"/>
        <v>0</v>
      </c>
    </row>
    <row r="216" spans="1:4" ht="16.5">
      <c r="A216" s="31">
        <v>206</v>
      </c>
      <c r="B216" s="62" t="s">
        <v>408</v>
      </c>
      <c r="C216" s="63" t="s">
        <v>416</v>
      </c>
      <c r="D216" s="69">
        <f t="shared" si="74"/>
        <v>0</v>
      </c>
    </row>
    <row r="217" spans="1:4" ht="30">
      <c r="A217" s="31">
        <v>207</v>
      </c>
      <c r="B217" s="57" t="s">
        <v>417</v>
      </c>
      <c r="C217" s="58" t="s">
        <v>418</v>
      </c>
      <c r="D217" s="36">
        <f>SUM(D218:D220)</f>
        <v>0</v>
      </c>
    </row>
    <row r="218" spans="1:4" ht="27">
      <c r="A218" s="31">
        <v>208</v>
      </c>
      <c r="B218" s="62" t="s">
        <v>404</v>
      </c>
      <c r="C218" s="63" t="s">
        <v>419</v>
      </c>
      <c r="D218" s="69">
        <f t="shared" ref="D218:D220" si="75">D497</f>
        <v>0</v>
      </c>
    </row>
    <row r="219" spans="1:4" ht="27">
      <c r="A219" s="31">
        <v>209</v>
      </c>
      <c r="B219" s="62" t="s">
        <v>406</v>
      </c>
      <c r="C219" s="63" t="s">
        <v>420</v>
      </c>
      <c r="D219" s="69">
        <f t="shared" si="75"/>
        <v>0</v>
      </c>
    </row>
    <row r="220" spans="1:4" ht="16.5">
      <c r="A220" s="31">
        <v>210</v>
      </c>
      <c r="B220" s="62" t="s">
        <v>408</v>
      </c>
      <c r="C220" s="63" t="s">
        <v>421</v>
      </c>
      <c r="D220" s="69">
        <f t="shared" si="75"/>
        <v>0</v>
      </c>
    </row>
    <row r="221" spans="1:4" ht="30">
      <c r="A221" s="31">
        <v>211</v>
      </c>
      <c r="B221" s="57" t="s">
        <v>422</v>
      </c>
      <c r="C221" s="58" t="s">
        <v>423</v>
      </c>
      <c r="D221" s="36">
        <f>SUM(D222:D224)</f>
        <v>0</v>
      </c>
    </row>
    <row r="222" spans="1:4" ht="27">
      <c r="A222" s="31">
        <v>212</v>
      </c>
      <c r="B222" s="62" t="s">
        <v>404</v>
      </c>
      <c r="C222" s="63" t="s">
        <v>424</v>
      </c>
      <c r="D222" s="69">
        <f t="shared" ref="D222:D224" si="76">D501</f>
        <v>0</v>
      </c>
    </row>
    <row r="223" spans="1:4" ht="27">
      <c r="A223" s="31">
        <v>213</v>
      </c>
      <c r="B223" s="62" t="s">
        <v>406</v>
      </c>
      <c r="C223" s="63" t="s">
        <v>425</v>
      </c>
      <c r="D223" s="69">
        <f t="shared" si="76"/>
        <v>0</v>
      </c>
    </row>
    <row r="224" spans="1:4" ht="16.5">
      <c r="A224" s="31">
        <v>214</v>
      </c>
      <c r="B224" s="62" t="s">
        <v>408</v>
      </c>
      <c r="C224" s="63" t="s">
        <v>426</v>
      </c>
      <c r="D224" s="69">
        <f t="shared" si="76"/>
        <v>0</v>
      </c>
    </row>
    <row r="225" spans="1:4" ht="30">
      <c r="A225" s="31">
        <v>215</v>
      </c>
      <c r="B225" s="57" t="s">
        <v>427</v>
      </c>
      <c r="C225" s="58" t="s">
        <v>428</v>
      </c>
      <c r="D225" s="36">
        <f>SUM(D226:D228)</f>
        <v>0</v>
      </c>
    </row>
    <row r="226" spans="1:4" ht="27">
      <c r="A226" s="31">
        <v>216</v>
      </c>
      <c r="B226" s="62" t="s">
        <v>404</v>
      </c>
      <c r="C226" s="63" t="s">
        <v>429</v>
      </c>
      <c r="D226" s="69">
        <f t="shared" ref="D226:D228" si="77">D505</f>
        <v>0</v>
      </c>
    </row>
    <row r="227" spans="1:4" ht="27">
      <c r="A227" s="31">
        <v>217</v>
      </c>
      <c r="B227" s="62" t="s">
        <v>406</v>
      </c>
      <c r="C227" s="63" t="s">
        <v>430</v>
      </c>
      <c r="D227" s="69">
        <f t="shared" si="77"/>
        <v>0</v>
      </c>
    </row>
    <row r="228" spans="1:4" ht="16.5">
      <c r="A228" s="31">
        <v>218</v>
      </c>
      <c r="B228" s="62" t="s">
        <v>408</v>
      </c>
      <c r="C228" s="63" t="s">
        <v>431</v>
      </c>
      <c r="D228" s="69">
        <f t="shared" si="77"/>
        <v>0</v>
      </c>
    </row>
    <row r="229" spans="1:4" ht="30">
      <c r="A229" s="31">
        <v>219</v>
      </c>
      <c r="B229" s="57" t="s">
        <v>432</v>
      </c>
      <c r="C229" s="58" t="s">
        <v>433</v>
      </c>
      <c r="D229" s="36">
        <f>SUM(D230:D232)</f>
        <v>0</v>
      </c>
    </row>
    <row r="230" spans="1:4" ht="27">
      <c r="A230" s="31">
        <v>220</v>
      </c>
      <c r="B230" s="62" t="s">
        <v>404</v>
      </c>
      <c r="C230" s="63" t="s">
        <v>434</v>
      </c>
      <c r="D230" s="69">
        <f t="shared" ref="D230:D232" si="78">D509</f>
        <v>0</v>
      </c>
    </row>
    <row r="231" spans="1:4" ht="27">
      <c r="A231" s="31">
        <v>221</v>
      </c>
      <c r="B231" s="62" t="s">
        <v>406</v>
      </c>
      <c r="C231" s="63" t="s">
        <v>435</v>
      </c>
      <c r="D231" s="69">
        <f t="shared" si="78"/>
        <v>0</v>
      </c>
    </row>
    <row r="232" spans="1:4" ht="16.5">
      <c r="A232" s="31">
        <v>222</v>
      </c>
      <c r="B232" s="62" t="s">
        <v>408</v>
      </c>
      <c r="C232" s="63" t="s">
        <v>436</v>
      </c>
      <c r="D232" s="69">
        <f t="shared" si="78"/>
        <v>0</v>
      </c>
    </row>
    <row r="233" spans="1:4" ht="45">
      <c r="A233" s="31">
        <v>223</v>
      </c>
      <c r="B233" s="57" t="s">
        <v>437</v>
      </c>
      <c r="C233" s="58" t="s">
        <v>438</v>
      </c>
      <c r="D233" s="36">
        <f>SUM(D234:D236)</f>
        <v>0</v>
      </c>
    </row>
    <row r="234" spans="1:4" ht="27">
      <c r="A234" s="31">
        <v>224</v>
      </c>
      <c r="B234" s="62" t="s">
        <v>404</v>
      </c>
      <c r="C234" s="63" t="s">
        <v>439</v>
      </c>
      <c r="D234" s="69">
        <f t="shared" ref="D234:D236" si="79">D513</f>
        <v>0</v>
      </c>
    </row>
    <row r="235" spans="1:4" ht="27">
      <c r="A235" s="31">
        <v>225</v>
      </c>
      <c r="B235" s="62" t="s">
        <v>406</v>
      </c>
      <c r="C235" s="63" t="s">
        <v>440</v>
      </c>
      <c r="D235" s="69">
        <f t="shared" si="79"/>
        <v>0</v>
      </c>
    </row>
    <row r="236" spans="1:4" ht="16.5">
      <c r="A236" s="31">
        <v>226</v>
      </c>
      <c r="B236" s="62" t="s">
        <v>408</v>
      </c>
      <c r="C236" s="63" t="s">
        <v>441</v>
      </c>
      <c r="D236" s="69">
        <f t="shared" si="79"/>
        <v>0</v>
      </c>
    </row>
    <row r="237" spans="1:4" ht="45">
      <c r="A237" s="31">
        <v>227</v>
      </c>
      <c r="B237" s="57" t="s">
        <v>442</v>
      </c>
      <c r="C237" s="58" t="s">
        <v>443</v>
      </c>
      <c r="D237" s="36">
        <f>SUM(D238:D240)</f>
        <v>0</v>
      </c>
    </row>
    <row r="238" spans="1:4" ht="27">
      <c r="A238" s="31">
        <v>228</v>
      </c>
      <c r="B238" s="62" t="s">
        <v>404</v>
      </c>
      <c r="C238" s="63" t="s">
        <v>444</v>
      </c>
      <c r="D238" s="69">
        <f t="shared" ref="D238:D240" si="80">D517</f>
        <v>0</v>
      </c>
    </row>
    <row r="239" spans="1:4" ht="27">
      <c r="A239" s="31">
        <v>229</v>
      </c>
      <c r="B239" s="62" t="s">
        <v>406</v>
      </c>
      <c r="C239" s="63" t="s">
        <v>445</v>
      </c>
      <c r="D239" s="69">
        <f t="shared" si="80"/>
        <v>0</v>
      </c>
    </row>
    <row r="240" spans="1:4" ht="16.5">
      <c r="A240" s="31">
        <v>230</v>
      </c>
      <c r="B240" s="62" t="s">
        <v>408</v>
      </c>
      <c r="C240" s="63" t="s">
        <v>446</v>
      </c>
      <c r="D240" s="69">
        <f t="shared" si="80"/>
        <v>0</v>
      </c>
    </row>
    <row r="241" spans="1:4" ht="30">
      <c r="A241" s="31">
        <v>231</v>
      </c>
      <c r="B241" s="57" t="s">
        <v>447</v>
      </c>
      <c r="C241" s="58" t="s">
        <v>448</v>
      </c>
      <c r="D241" s="36">
        <f>SUM(D242:D244)</f>
        <v>223</v>
      </c>
    </row>
    <row r="242" spans="1:4" ht="27">
      <c r="A242" s="31">
        <v>232</v>
      </c>
      <c r="B242" s="62" t="s">
        <v>404</v>
      </c>
      <c r="C242" s="63" t="s">
        <v>449</v>
      </c>
      <c r="D242" s="69">
        <f t="shared" ref="D242:D244" si="81">D521</f>
        <v>33</v>
      </c>
    </row>
    <row r="243" spans="1:4" ht="27">
      <c r="A243" s="31">
        <v>233</v>
      </c>
      <c r="B243" s="62" t="s">
        <v>406</v>
      </c>
      <c r="C243" s="63" t="s">
        <v>450</v>
      </c>
      <c r="D243" s="69">
        <f t="shared" si="81"/>
        <v>28</v>
      </c>
    </row>
    <row r="244" spans="1:4" ht="16.5">
      <c r="A244" s="31">
        <v>234</v>
      </c>
      <c r="B244" s="62" t="s">
        <v>408</v>
      </c>
      <c r="C244" s="63" t="s">
        <v>451</v>
      </c>
      <c r="D244" s="69">
        <f t="shared" si="81"/>
        <v>162</v>
      </c>
    </row>
    <row r="245" spans="1:4" ht="30">
      <c r="A245" s="31">
        <v>235</v>
      </c>
      <c r="B245" s="57" t="s">
        <v>452</v>
      </c>
      <c r="C245" s="58" t="s">
        <v>453</v>
      </c>
      <c r="D245" s="36">
        <f>SUM(D246:D248)</f>
        <v>0</v>
      </c>
    </row>
    <row r="246" spans="1:4" ht="27">
      <c r="A246" s="31">
        <v>236</v>
      </c>
      <c r="B246" s="62" t="s">
        <v>404</v>
      </c>
      <c r="C246" s="63" t="s">
        <v>454</v>
      </c>
      <c r="D246" s="69">
        <f t="shared" ref="D246:D248" si="82">D525</f>
        <v>0</v>
      </c>
    </row>
    <row r="247" spans="1:4" ht="27">
      <c r="A247" s="31">
        <v>237</v>
      </c>
      <c r="B247" s="62" t="s">
        <v>406</v>
      </c>
      <c r="C247" s="63" t="s">
        <v>455</v>
      </c>
      <c r="D247" s="69">
        <f t="shared" si="82"/>
        <v>0</v>
      </c>
    </row>
    <row r="248" spans="1:4" ht="16.5">
      <c r="A248" s="31">
        <v>238</v>
      </c>
      <c r="B248" s="62" t="s">
        <v>456</v>
      </c>
      <c r="C248" s="63" t="s">
        <v>457</v>
      </c>
      <c r="D248" s="69">
        <f t="shared" si="82"/>
        <v>0</v>
      </c>
    </row>
    <row r="249" spans="1:4" ht="30">
      <c r="A249" s="31">
        <v>239</v>
      </c>
      <c r="B249" s="57" t="s">
        <v>458</v>
      </c>
      <c r="C249" s="58" t="s">
        <v>459</v>
      </c>
      <c r="D249" s="36">
        <f>SUM(D250:D252)</f>
        <v>0</v>
      </c>
    </row>
    <row r="250" spans="1:4" ht="27">
      <c r="A250" s="31">
        <v>240</v>
      </c>
      <c r="B250" s="62" t="s">
        <v>404</v>
      </c>
      <c r="C250" s="63" t="s">
        <v>460</v>
      </c>
      <c r="D250" s="69">
        <f t="shared" ref="D250:D252" si="83">D529</f>
        <v>0</v>
      </c>
    </row>
    <row r="251" spans="1:4" ht="27">
      <c r="A251" s="31">
        <v>241</v>
      </c>
      <c r="B251" s="62" t="s">
        <v>406</v>
      </c>
      <c r="C251" s="63" t="s">
        <v>461</v>
      </c>
      <c r="D251" s="69">
        <f t="shared" si="83"/>
        <v>0</v>
      </c>
    </row>
    <row r="252" spans="1:4" ht="16.5">
      <c r="A252" s="31">
        <v>242</v>
      </c>
      <c r="B252" s="62" t="s">
        <v>408</v>
      </c>
      <c r="C252" s="63" t="s">
        <v>462</v>
      </c>
      <c r="D252" s="69">
        <f t="shared" si="83"/>
        <v>0</v>
      </c>
    </row>
    <row r="253" spans="1:4" ht="60">
      <c r="A253" s="31">
        <v>243</v>
      </c>
      <c r="B253" s="57" t="s">
        <v>463</v>
      </c>
      <c r="C253" s="58" t="s">
        <v>464</v>
      </c>
      <c r="D253" s="59">
        <f>SUM(D254:D255)</f>
        <v>0</v>
      </c>
    </row>
    <row r="254" spans="1:4" ht="27">
      <c r="A254" s="31">
        <v>244</v>
      </c>
      <c r="B254" s="62" t="s">
        <v>404</v>
      </c>
      <c r="C254" s="63" t="s">
        <v>465</v>
      </c>
      <c r="D254" s="69">
        <f t="shared" ref="D254:D255" si="84">D533</f>
        <v>0</v>
      </c>
    </row>
    <row r="255" spans="1:4" ht="27">
      <c r="A255" s="31">
        <v>245</v>
      </c>
      <c r="B255" s="62" t="s">
        <v>406</v>
      </c>
      <c r="C255" s="63" t="s">
        <v>466</v>
      </c>
      <c r="D255" s="69">
        <f t="shared" si="84"/>
        <v>0</v>
      </c>
    </row>
    <row r="256" spans="1:4" ht="45">
      <c r="A256" s="31">
        <v>246</v>
      </c>
      <c r="B256" s="57" t="s">
        <v>467</v>
      </c>
      <c r="C256" s="58" t="s">
        <v>468</v>
      </c>
      <c r="D256" s="36">
        <f>SUM(D257:D259)</f>
        <v>0</v>
      </c>
    </row>
    <row r="257" spans="1:4" ht="27">
      <c r="A257" s="31">
        <v>247</v>
      </c>
      <c r="B257" s="62" t="s">
        <v>404</v>
      </c>
      <c r="C257" s="63" t="s">
        <v>469</v>
      </c>
      <c r="D257" s="69">
        <f t="shared" ref="D257:D259" si="85">D536</f>
        <v>0</v>
      </c>
    </row>
    <row r="258" spans="1:4" ht="27">
      <c r="A258" s="31">
        <v>248</v>
      </c>
      <c r="B258" s="62" t="s">
        <v>406</v>
      </c>
      <c r="C258" s="63" t="s">
        <v>470</v>
      </c>
      <c r="D258" s="69">
        <f t="shared" si="85"/>
        <v>0</v>
      </c>
    </row>
    <row r="259" spans="1:4" ht="16.5">
      <c r="A259" s="31">
        <v>249</v>
      </c>
      <c r="B259" s="62" t="s">
        <v>408</v>
      </c>
      <c r="C259" s="63" t="s">
        <v>471</v>
      </c>
      <c r="D259" s="69">
        <f t="shared" si="85"/>
        <v>0</v>
      </c>
    </row>
    <row r="260" spans="1:4" ht="45">
      <c r="A260" s="31">
        <v>250</v>
      </c>
      <c r="B260" s="57" t="s">
        <v>472</v>
      </c>
      <c r="C260" s="58" t="s">
        <v>473</v>
      </c>
      <c r="D260" s="36">
        <f>SUM(D261:D263)</f>
        <v>0</v>
      </c>
    </row>
    <row r="261" spans="1:4" ht="27">
      <c r="A261" s="31">
        <v>251</v>
      </c>
      <c r="B261" s="62" t="s">
        <v>404</v>
      </c>
      <c r="C261" s="63" t="s">
        <v>474</v>
      </c>
      <c r="D261" s="69">
        <f t="shared" ref="D261:D263" si="86">D540</f>
        <v>0</v>
      </c>
    </row>
    <row r="262" spans="1:4" ht="27">
      <c r="A262" s="31">
        <v>252</v>
      </c>
      <c r="B262" s="62" t="s">
        <v>406</v>
      </c>
      <c r="C262" s="63" t="s">
        <v>475</v>
      </c>
      <c r="D262" s="69">
        <f t="shared" si="86"/>
        <v>0</v>
      </c>
    </row>
    <row r="263" spans="1:4" ht="16.5">
      <c r="A263" s="31">
        <v>253</v>
      </c>
      <c r="B263" s="62" t="s">
        <v>408</v>
      </c>
      <c r="C263" s="63" t="s">
        <v>476</v>
      </c>
      <c r="D263" s="69">
        <f t="shared" si="86"/>
        <v>0</v>
      </c>
    </row>
    <row r="264" spans="1:4" ht="28.5">
      <c r="A264" s="31">
        <v>254</v>
      </c>
      <c r="B264" s="75" t="s">
        <v>477</v>
      </c>
      <c r="C264" s="76" t="s">
        <v>478</v>
      </c>
      <c r="D264" s="56">
        <f t="shared" ref="D264" si="87">D265</f>
        <v>0</v>
      </c>
    </row>
    <row r="265" spans="1:4" ht="45">
      <c r="A265" s="31">
        <v>255</v>
      </c>
      <c r="B265" s="66" t="s">
        <v>479</v>
      </c>
      <c r="C265" s="71" t="s">
        <v>480</v>
      </c>
      <c r="D265" s="59">
        <f t="shared" ref="D265" si="88">D544</f>
        <v>0</v>
      </c>
    </row>
    <row r="266" spans="1:4" ht="71.25">
      <c r="A266" s="31">
        <v>256</v>
      </c>
      <c r="B266" s="75" t="s">
        <v>481</v>
      </c>
      <c r="C266" s="76" t="s">
        <v>482</v>
      </c>
      <c r="D266" s="56">
        <f t="shared" ref="D266" si="89">D267+D271</f>
        <v>96541</v>
      </c>
    </row>
    <row r="267" spans="1:4" ht="30">
      <c r="A267" s="31">
        <v>257</v>
      </c>
      <c r="B267" s="66" t="s">
        <v>483</v>
      </c>
      <c r="C267" s="71" t="s">
        <v>484</v>
      </c>
      <c r="D267" s="36">
        <f>SUM(D268:D270)</f>
        <v>93017</v>
      </c>
    </row>
    <row r="268" spans="1:4" ht="27">
      <c r="A268" s="31">
        <v>258</v>
      </c>
      <c r="B268" s="62" t="s">
        <v>404</v>
      </c>
      <c r="C268" s="63" t="s">
        <v>485</v>
      </c>
      <c r="D268" s="69">
        <f t="shared" ref="D268:D270" si="90">D547</f>
        <v>52474</v>
      </c>
    </row>
    <row r="269" spans="1:4" ht="27">
      <c r="A269" s="31">
        <v>259</v>
      </c>
      <c r="B269" s="62" t="s">
        <v>406</v>
      </c>
      <c r="C269" s="63" t="s">
        <v>486</v>
      </c>
      <c r="D269" s="69">
        <f t="shared" si="90"/>
        <v>20543</v>
      </c>
    </row>
    <row r="270" spans="1:4" ht="16.5">
      <c r="A270" s="31">
        <v>260</v>
      </c>
      <c r="B270" s="62" t="s">
        <v>408</v>
      </c>
      <c r="C270" s="63" t="s">
        <v>487</v>
      </c>
      <c r="D270" s="69">
        <f t="shared" si="90"/>
        <v>20000</v>
      </c>
    </row>
    <row r="271" spans="1:4" ht="30">
      <c r="A271" s="31">
        <v>261</v>
      </c>
      <c r="B271" s="66" t="s">
        <v>488</v>
      </c>
      <c r="C271" s="71" t="s">
        <v>489</v>
      </c>
      <c r="D271" s="59">
        <f>SUM(D272:D274)</f>
        <v>3524</v>
      </c>
    </row>
    <row r="272" spans="1:4" ht="27">
      <c r="A272" s="31">
        <v>262</v>
      </c>
      <c r="B272" s="62" t="s">
        <v>404</v>
      </c>
      <c r="C272" s="63" t="s">
        <v>490</v>
      </c>
      <c r="D272" s="64">
        <f t="shared" ref="D272:D274" si="91">D551</f>
        <v>3379</v>
      </c>
    </row>
    <row r="273" spans="1:4" ht="27">
      <c r="A273" s="31">
        <v>263</v>
      </c>
      <c r="B273" s="62" t="s">
        <v>406</v>
      </c>
      <c r="C273" s="63" t="s">
        <v>491</v>
      </c>
      <c r="D273" s="64">
        <f t="shared" si="91"/>
        <v>145</v>
      </c>
    </row>
    <row r="274" spans="1:4" ht="16.5">
      <c r="A274" s="31">
        <v>264</v>
      </c>
      <c r="B274" s="62" t="s">
        <v>408</v>
      </c>
      <c r="C274" s="63" t="s">
        <v>492</v>
      </c>
      <c r="D274" s="64">
        <f t="shared" si="91"/>
        <v>0</v>
      </c>
    </row>
    <row r="275" spans="1:4" ht="49.5">
      <c r="A275" s="31">
        <v>265</v>
      </c>
      <c r="B275" s="34" t="s">
        <v>493</v>
      </c>
      <c r="C275" s="35" t="s">
        <v>494</v>
      </c>
      <c r="D275" s="78">
        <f t="shared" ref="D275" si="92">D277+D372+D380</f>
        <v>473895.11</v>
      </c>
    </row>
    <row r="276" spans="1:4" s="41" customFormat="1" ht="25.5">
      <c r="A276" s="31">
        <v>266</v>
      </c>
      <c r="B276" s="38" t="s">
        <v>495</v>
      </c>
      <c r="C276" s="39" t="s">
        <v>482</v>
      </c>
      <c r="D276" s="40">
        <f t="shared" ref="D276" si="93">D277-D307-D368+D372</f>
        <v>487818</v>
      </c>
    </row>
    <row r="277" spans="1:4" ht="36">
      <c r="A277" s="31">
        <v>267</v>
      </c>
      <c r="B277" s="42" t="s">
        <v>16</v>
      </c>
      <c r="C277" s="43" t="s">
        <v>17</v>
      </c>
      <c r="D277" s="44">
        <f t="shared" ref="D277" si="94">D278+D327</f>
        <v>461553.11</v>
      </c>
    </row>
    <row r="278" spans="1:4" ht="36">
      <c r="A278" s="31">
        <v>268</v>
      </c>
      <c r="B278" s="45" t="s">
        <v>496</v>
      </c>
      <c r="C278" s="46" t="s">
        <v>19</v>
      </c>
      <c r="D278" s="47">
        <f t="shared" ref="D278" si="95">D279+D295+D306+D324</f>
        <v>540925.11</v>
      </c>
    </row>
    <row r="279" spans="1:4" ht="58.5">
      <c r="A279" s="31">
        <v>269</v>
      </c>
      <c r="B279" s="61" t="s">
        <v>497</v>
      </c>
      <c r="C279" s="49" t="s">
        <v>21</v>
      </c>
      <c r="D279" s="50">
        <f t="shared" ref="D279" si="96">D280+D283+D292</f>
        <v>305808</v>
      </c>
    </row>
    <row r="280" spans="1:4" ht="45">
      <c r="A280" s="31">
        <v>270</v>
      </c>
      <c r="B280" s="51" t="s">
        <v>22</v>
      </c>
      <c r="C280" s="52" t="s">
        <v>23</v>
      </c>
      <c r="D280" s="53">
        <f t="shared" ref="D280:D281" si="97">D281</f>
        <v>0</v>
      </c>
    </row>
    <row r="281" spans="1:4">
      <c r="A281" s="31">
        <v>271</v>
      </c>
      <c r="B281" s="75" t="s">
        <v>24</v>
      </c>
      <c r="C281" s="76" t="s">
        <v>25</v>
      </c>
      <c r="D281" s="77">
        <f t="shared" si="97"/>
        <v>0</v>
      </c>
    </row>
    <row r="282" spans="1:4" ht="17.25">
      <c r="A282" s="31">
        <v>272</v>
      </c>
      <c r="B282" s="66" t="s">
        <v>26</v>
      </c>
      <c r="C282" s="71" t="s">
        <v>27</v>
      </c>
      <c r="D282" s="36">
        <v>0</v>
      </c>
    </row>
    <row r="283" spans="1:4" ht="60">
      <c r="A283" s="31">
        <v>273</v>
      </c>
      <c r="B283" s="51" t="s">
        <v>498</v>
      </c>
      <c r="C283" s="52" t="s">
        <v>29</v>
      </c>
      <c r="D283" s="53">
        <f t="shared" ref="D283" si="98">D284+D287</f>
        <v>305808</v>
      </c>
    </row>
    <row r="284" spans="1:4" ht="28.5">
      <c r="A284" s="31">
        <v>274</v>
      </c>
      <c r="B284" s="75" t="s">
        <v>30</v>
      </c>
      <c r="C284" s="76" t="s">
        <v>31</v>
      </c>
      <c r="D284" s="77">
        <f t="shared" ref="D284" si="99">SUM(D285:D286)</f>
        <v>10063</v>
      </c>
    </row>
    <row r="285" spans="1:4" ht="15">
      <c r="A285" s="31">
        <v>275</v>
      </c>
      <c r="B285" s="66" t="s">
        <v>32</v>
      </c>
      <c r="C285" s="71" t="s">
        <v>33</v>
      </c>
      <c r="D285" s="36">
        <v>0</v>
      </c>
    </row>
    <row r="286" spans="1:4" ht="30">
      <c r="A286" s="31">
        <v>276</v>
      </c>
      <c r="B286" s="66" t="s">
        <v>34</v>
      </c>
      <c r="C286" s="71" t="s">
        <v>35</v>
      </c>
      <c r="D286" s="36">
        <v>10063</v>
      </c>
    </row>
    <row r="287" spans="1:4" ht="42.75">
      <c r="A287" s="31">
        <v>277</v>
      </c>
      <c r="B287" s="75" t="s">
        <v>499</v>
      </c>
      <c r="C287" s="76" t="s">
        <v>37</v>
      </c>
      <c r="D287" s="77">
        <f t="shared" ref="D287" si="100">SUM(D288:D291)</f>
        <v>295745</v>
      </c>
    </row>
    <row r="288" spans="1:4" ht="15">
      <c r="A288" s="31">
        <v>278</v>
      </c>
      <c r="B288" s="79" t="s">
        <v>38</v>
      </c>
      <c r="C288" s="80" t="s">
        <v>39</v>
      </c>
      <c r="D288" s="60">
        <v>295745</v>
      </c>
    </row>
    <row r="289" spans="1:4" ht="30">
      <c r="A289" s="31">
        <v>279</v>
      </c>
      <c r="B289" s="57" t="s">
        <v>40</v>
      </c>
      <c r="C289" s="71" t="s">
        <v>41</v>
      </c>
      <c r="D289" s="36">
        <v>0</v>
      </c>
    </row>
    <row r="290" spans="1:4" ht="30">
      <c r="A290" s="31">
        <v>280</v>
      </c>
      <c r="B290" s="57" t="s">
        <v>42</v>
      </c>
      <c r="C290" s="58" t="s">
        <v>43</v>
      </c>
      <c r="D290" s="59">
        <v>0</v>
      </c>
    </row>
    <row r="291" spans="1:4" ht="30">
      <c r="A291" s="31">
        <v>281</v>
      </c>
      <c r="B291" s="57" t="s">
        <v>44</v>
      </c>
      <c r="C291" s="58" t="s">
        <v>45</v>
      </c>
      <c r="D291" s="59">
        <v>0</v>
      </c>
    </row>
    <row r="292" spans="1:4" ht="60">
      <c r="A292" s="31">
        <v>282</v>
      </c>
      <c r="B292" s="51" t="s">
        <v>500</v>
      </c>
      <c r="C292" s="52" t="s">
        <v>47</v>
      </c>
      <c r="D292" s="53">
        <f t="shared" ref="D292:D293" si="101">D293</f>
        <v>0</v>
      </c>
    </row>
    <row r="293" spans="1:4" ht="42.75">
      <c r="A293" s="31">
        <v>283</v>
      </c>
      <c r="B293" s="75" t="s">
        <v>501</v>
      </c>
      <c r="C293" s="76" t="s">
        <v>49</v>
      </c>
      <c r="D293" s="77">
        <f t="shared" si="101"/>
        <v>0</v>
      </c>
    </row>
    <row r="294" spans="1:4" ht="30">
      <c r="A294" s="31">
        <v>284</v>
      </c>
      <c r="B294" s="57" t="s">
        <v>50</v>
      </c>
      <c r="C294" s="71" t="s">
        <v>51</v>
      </c>
      <c r="D294" s="36">
        <v>0</v>
      </c>
    </row>
    <row r="295" spans="1:4" ht="39">
      <c r="A295" s="31">
        <v>285</v>
      </c>
      <c r="B295" s="61" t="s">
        <v>52</v>
      </c>
      <c r="C295" s="49" t="s">
        <v>53</v>
      </c>
      <c r="D295" s="50">
        <f t="shared" ref="D295" si="102">D296</f>
        <v>120700</v>
      </c>
    </row>
    <row r="296" spans="1:4" ht="42.75">
      <c r="A296" s="31">
        <v>286</v>
      </c>
      <c r="B296" s="75" t="s">
        <v>502</v>
      </c>
      <c r="C296" s="76" t="s">
        <v>55</v>
      </c>
      <c r="D296" s="77">
        <f t="shared" ref="D296" si="103">D297+D300+D304+D305</f>
        <v>120700</v>
      </c>
    </row>
    <row r="297" spans="1:4" ht="30">
      <c r="A297" s="31">
        <v>287</v>
      </c>
      <c r="B297" s="66" t="s">
        <v>56</v>
      </c>
      <c r="C297" s="71" t="s">
        <v>57</v>
      </c>
      <c r="D297" s="36">
        <f t="shared" ref="D297" si="104">SUM(D298:D299)</f>
        <v>94000</v>
      </c>
    </row>
    <row r="298" spans="1:4" ht="16.5">
      <c r="A298" s="31">
        <v>288</v>
      </c>
      <c r="B298" s="62" t="s">
        <v>58</v>
      </c>
      <c r="C298" s="63" t="s">
        <v>59</v>
      </c>
      <c r="D298" s="69">
        <v>24000</v>
      </c>
    </row>
    <row r="299" spans="1:4" ht="27">
      <c r="A299" s="31">
        <v>289</v>
      </c>
      <c r="B299" s="62" t="s">
        <v>60</v>
      </c>
      <c r="C299" s="63" t="s">
        <v>61</v>
      </c>
      <c r="D299" s="69">
        <v>70000</v>
      </c>
    </row>
    <row r="300" spans="1:4" ht="30">
      <c r="A300" s="31">
        <v>290</v>
      </c>
      <c r="B300" s="66" t="s">
        <v>62</v>
      </c>
      <c r="C300" s="71" t="s">
        <v>63</v>
      </c>
      <c r="D300" s="36">
        <f t="shared" ref="D300" si="105">SUM(D301:D303)</f>
        <v>23700</v>
      </c>
    </row>
    <row r="301" spans="1:4" ht="16.5">
      <c r="A301" s="31">
        <v>291</v>
      </c>
      <c r="B301" s="62" t="s">
        <v>64</v>
      </c>
      <c r="C301" s="63" t="s">
        <v>65</v>
      </c>
      <c r="D301" s="69">
        <v>11300</v>
      </c>
    </row>
    <row r="302" spans="1:4" ht="27">
      <c r="A302" s="31">
        <v>292</v>
      </c>
      <c r="B302" s="62" t="s">
        <v>66</v>
      </c>
      <c r="C302" s="63" t="s">
        <v>67</v>
      </c>
      <c r="D302" s="69">
        <v>10700</v>
      </c>
    </row>
    <row r="303" spans="1:4" ht="40.5">
      <c r="A303" s="31">
        <v>293</v>
      </c>
      <c r="B303" s="62" t="s">
        <v>68</v>
      </c>
      <c r="C303" s="63" t="s">
        <v>69</v>
      </c>
      <c r="D303" s="69">
        <f>1600+100</f>
        <v>1700</v>
      </c>
    </row>
    <row r="304" spans="1:4" ht="15">
      <c r="A304" s="31">
        <v>294</v>
      </c>
      <c r="B304" s="66" t="s">
        <v>70</v>
      </c>
      <c r="C304" s="71" t="s">
        <v>71</v>
      </c>
      <c r="D304" s="36">
        <v>3000</v>
      </c>
    </row>
    <row r="305" spans="1:4" ht="15">
      <c r="A305" s="31">
        <v>295</v>
      </c>
      <c r="B305" s="57" t="s">
        <v>72</v>
      </c>
      <c r="C305" s="71" t="s">
        <v>73</v>
      </c>
      <c r="D305" s="36">
        <v>0</v>
      </c>
    </row>
    <row r="306" spans="1:4" ht="58.5">
      <c r="A306" s="31">
        <v>296</v>
      </c>
      <c r="B306" s="61" t="s">
        <v>503</v>
      </c>
      <c r="C306" s="49" t="s">
        <v>75</v>
      </c>
      <c r="D306" s="50">
        <f t="shared" ref="D306" si="106">D307+D313+D315+D318</f>
        <v>108917.11</v>
      </c>
    </row>
    <row r="307" spans="1:4" ht="42.75">
      <c r="A307" s="31">
        <v>297</v>
      </c>
      <c r="B307" s="75" t="s">
        <v>504</v>
      </c>
      <c r="C307" s="76" t="s">
        <v>77</v>
      </c>
      <c r="D307" s="77">
        <f t="shared" ref="D307" si="107">SUM(D308:D312)</f>
        <v>82152.11</v>
      </c>
    </row>
    <row r="308" spans="1:4" ht="45">
      <c r="A308" s="31">
        <v>298</v>
      </c>
      <c r="B308" s="57" t="s">
        <v>78</v>
      </c>
      <c r="C308" s="71" t="s">
        <v>79</v>
      </c>
      <c r="D308" s="36">
        <v>0</v>
      </c>
    </row>
    <row r="309" spans="1:4" ht="60">
      <c r="A309" s="31">
        <v>299</v>
      </c>
      <c r="B309" s="57" t="s">
        <v>505</v>
      </c>
      <c r="C309" s="71" t="s">
        <v>81</v>
      </c>
      <c r="D309" s="59">
        <v>72953.81</v>
      </c>
    </row>
    <row r="310" spans="1:4" ht="30">
      <c r="A310" s="31">
        <v>300</v>
      </c>
      <c r="B310" s="57" t="s">
        <v>82</v>
      </c>
      <c r="C310" s="71" t="s">
        <v>83</v>
      </c>
      <c r="D310" s="36">
        <v>0</v>
      </c>
    </row>
    <row r="311" spans="1:4" ht="30">
      <c r="A311" s="31">
        <v>301</v>
      </c>
      <c r="B311" s="57" t="s">
        <v>84</v>
      </c>
      <c r="C311" s="71" t="s">
        <v>85</v>
      </c>
      <c r="D311" s="36">
        <v>125</v>
      </c>
    </row>
    <row r="312" spans="1:4" ht="45">
      <c r="A312" s="31">
        <v>302</v>
      </c>
      <c r="B312" s="57" t="s">
        <v>86</v>
      </c>
      <c r="C312" s="71" t="s">
        <v>87</v>
      </c>
      <c r="D312" s="36">
        <v>9073.2999999999993</v>
      </c>
    </row>
    <row r="313" spans="1:4" ht="28.5">
      <c r="A313" s="31">
        <v>303</v>
      </c>
      <c r="B313" s="54" t="s">
        <v>88</v>
      </c>
      <c r="C313" s="76" t="s">
        <v>89</v>
      </c>
      <c r="D313" s="77">
        <f t="shared" ref="D313" si="108">D314</f>
        <v>0</v>
      </c>
    </row>
    <row r="314" spans="1:4" ht="15">
      <c r="A314" s="31">
        <v>304</v>
      </c>
      <c r="B314" s="66" t="s">
        <v>90</v>
      </c>
      <c r="C314" s="71" t="s">
        <v>91</v>
      </c>
      <c r="D314" s="36">
        <v>0</v>
      </c>
    </row>
    <row r="315" spans="1:4" ht="28.5">
      <c r="A315" s="31">
        <v>305</v>
      </c>
      <c r="B315" s="75" t="s">
        <v>506</v>
      </c>
      <c r="C315" s="76" t="s">
        <v>93</v>
      </c>
      <c r="D315" s="77">
        <f t="shared" ref="D315" si="109">SUM(D316:D317)</f>
        <v>165</v>
      </c>
    </row>
    <row r="316" spans="1:4" ht="15">
      <c r="A316" s="31">
        <v>306</v>
      </c>
      <c r="B316" s="66" t="s">
        <v>94</v>
      </c>
      <c r="C316" s="71" t="s">
        <v>95</v>
      </c>
      <c r="D316" s="36">
        <v>150</v>
      </c>
    </row>
    <row r="317" spans="1:4" ht="15">
      <c r="A317" s="31">
        <v>307</v>
      </c>
      <c r="B317" s="57" t="s">
        <v>96</v>
      </c>
      <c r="C317" s="71" t="s">
        <v>97</v>
      </c>
      <c r="D317" s="36">
        <v>15</v>
      </c>
    </row>
    <row r="318" spans="1:4" ht="57">
      <c r="A318" s="31">
        <v>308</v>
      </c>
      <c r="B318" s="75" t="s">
        <v>507</v>
      </c>
      <c r="C318" s="76" t="s">
        <v>99</v>
      </c>
      <c r="D318" s="77">
        <f t="shared" ref="D318" si="110">D319+D322+D323</f>
        <v>26600</v>
      </c>
    </row>
    <row r="319" spans="1:4" ht="30">
      <c r="A319" s="31">
        <v>309</v>
      </c>
      <c r="B319" s="66" t="s">
        <v>100</v>
      </c>
      <c r="C319" s="71" t="s">
        <v>101</v>
      </c>
      <c r="D319" s="36">
        <f t="shared" ref="D319" si="111">SUM(D320:D321)</f>
        <v>21500</v>
      </c>
    </row>
    <row r="320" spans="1:4" ht="27">
      <c r="A320" s="31">
        <v>310</v>
      </c>
      <c r="B320" s="62" t="s">
        <v>102</v>
      </c>
      <c r="C320" s="63" t="s">
        <v>103</v>
      </c>
      <c r="D320" s="69">
        <v>14000</v>
      </c>
    </row>
    <row r="321" spans="1:4" ht="27">
      <c r="A321" s="31">
        <v>311</v>
      </c>
      <c r="B321" s="62" t="s">
        <v>104</v>
      </c>
      <c r="C321" s="63" t="s">
        <v>105</v>
      </c>
      <c r="D321" s="69">
        <v>7500</v>
      </c>
    </row>
    <row r="322" spans="1:4" ht="30">
      <c r="A322" s="31">
        <v>312</v>
      </c>
      <c r="B322" s="66" t="s">
        <v>106</v>
      </c>
      <c r="C322" s="71" t="s">
        <v>107</v>
      </c>
      <c r="D322" s="36">
        <v>5100</v>
      </c>
    </row>
    <row r="323" spans="1:4" ht="45">
      <c r="A323" s="31">
        <v>313</v>
      </c>
      <c r="B323" s="57" t="s">
        <v>108</v>
      </c>
      <c r="C323" s="71" t="s">
        <v>109</v>
      </c>
      <c r="D323" s="36">
        <v>0</v>
      </c>
    </row>
    <row r="324" spans="1:4" ht="39">
      <c r="A324" s="31">
        <v>314</v>
      </c>
      <c r="B324" s="61" t="s">
        <v>110</v>
      </c>
      <c r="C324" s="49" t="s">
        <v>111</v>
      </c>
      <c r="D324" s="50">
        <f t="shared" ref="D324:D325" si="112">D325</f>
        <v>5500</v>
      </c>
    </row>
    <row r="325" spans="1:4" ht="28.5">
      <c r="A325" s="31">
        <v>315</v>
      </c>
      <c r="B325" s="75" t="s">
        <v>112</v>
      </c>
      <c r="C325" s="76" t="s">
        <v>113</v>
      </c>
      <c r="D325" s="77">
        <f t="shared" si="112"/>
        <v>5500</v>
      </c>
    </row>
    <row r="326" spans="1:4" ht="15">
      <c r="A326" s="31">
        <v>316</v>
      </c>
      <c r="B326" s="66" t="s">
        <v>114</v>
      </c>
      <c r="C326" s="71" t="s">
        <v>115</v>
      </c>
      <c r="D326" s="36">
        <v>5500</v>
      </c>
    </row>
    <row r="327" spans="1:4" ht="18">
      <c r="A327" s="31">
        <v>317</v>
      </c>
      <c r="B327" s="45" t="s">
        <v>116</v>
      </c>
      <c r="C327" s="46" t="s">
        <v>117</v>
      </c>
      <c r="D327" s="47">
        <f t="shared" ref="D327" si="113">D328+D340</f>
        <v>-79372</v>
      </c>
    </row>
    <row r="328" spans="1:4" ht="39">
      <c r="A328" s="31">
        <v>318</v>
      </c>
      <c r="B328" s="61" t="s">
        <v>118</v>
      </c>
      <c r="C328" s="49" t="s">
        <v>119</v>
      </c>
      <c r="D328" s="50">
        <f t="shared" ref="D328" si="114">D329+D338</f>
        <v>13835</v>
      </c>
    </row>
    <row r="329" spans="1:4" ht="42.75">
      <c r="A329" s="31">
        <v>319</v>
      </c>
      <c r="B329" s="75" t="s">
        <v>508</v>
      </c>
      <c r="C329" s="76" t="s">
        <v>121</v>
      </c>
      <c r="D329" s="77">
        <f t="shared" ref="D329" si="115">D330+D331+D334+D337</f>
        <v>13800</v>
      </c>
    </row>
    <row r="330" spans="1:4" ht="15">
      <c r="A330" s="31">
        <v>320</v>
      </c>
      <c r="B330" s="66" t="s">
        <v>122</v>
      </c>
      <c r="C330" s="71" t="s">
        <v>123</v>
      </c>
      <c r="D330" s="36">
        <v>0</v>
      </c>
    </row>
    <row r="331" spans="1:4" ht="30">
      <c r="A331" s="31">
        <v>321</v>
      </c>
      <c r="B331" s="57" t="s">
        <v>124</v>
      </c>
      <c r="C331" s="58" t="s">
        <v>125</v>
      </c>
      <c r="D331" s="59">
        <f t="shared" ref="D331" si="116">D332+D333</f>
        <v>10000</v>
      </c>
    </row>
    <row r="332" spans="1:4" ht="16.5">
      <c r="A332" s="31">
        <v>322</v>
      </c>
      <c r="B332" s="67" t="s">
        <v>126</v>
      </c>
      <c r="C332" s="68" t="s">
        <v>127</v>
      </c>
      <c r="D332" s="64">
        <v>0</v>
      </c>
    </row>
    <row r="333" spans="1:4" ht="27">
      <c r="A333" s="31">
        <v>323</v>
      </c>
      <c r="B333" s="67" t="s">
        <v>128</v>
      </c>
      <c r="C333" s="68" t="s">
        <v>129</v>
      </c>
      <c r="D333" s="64">
        <v>10000</v>
      </c>
    </row>
    <row r="334" spans="1:4" ht="30">
      <c r="A334" s="31">
        <v>324</v>
      </c>
      <c r="B334" s="57" t="s">
        <v>130</v>
      </c>
      <c r="C334" s="58" t="s">
        <v>131</v>
      </c>
      <c r="D334" s="59">
        <f t="shared" ref="D334" si="117">D335+D336</f>
        <v>800</v>
      </c>
    </row>
    <row r="335" spans="1:4" ht="16.5">
      <c r="A335" s="31">
        <v>325</v>
      </c>
      <c r="B335" s="67" t="s">
        <v>132</v>
      </c>
      <c r="C335" s="81" t="s">
        <v>133</v>
      </c>
      <c r="D335" s="64">
        <v>0</v>
      </c>
    </row>
    <row r="336" spans="1:4" ht="40.5">
      <c r="A336" s="31">
        <v>326</v>
      </c>
      <c r="B336" s="67" t="s">
        <v>134</v>
      </c>
      <c r="C336" s="81" t="s">
        <v>135</v>
      </c>
      <c r="D336" s="64">
        <v>800</v>
      </c>
    </row>
    <row r="337" spans="1:4" ht="15">
      <c r="A337" s="31">
        <v>327</v>
      </c>
      <c r="B337" s="66" t="s">
        <v>136</v>
      </c>
      <c r="C337" s="71" t="s">
        <v>137</v>
      </c>
      <c r="D337" s="36">
        <v>3000</v>
      </c>
    </row>
    <row r="338" spans="1:4">
      <c r="A338" s="31">
        <v>328</v>
      </c>
      <c r="B338" s="75" t="s">
        <v>509</v>
      </c>
      <c r="C338" s="76" t="s">
        <v>139</v>
      </c>
      <c r="D338" s="77">
        <f t="shared" ref="D338" si="118">D339</f>
        <v>35</v>
      </c>
    </row>
    <row r="339" spans="1:4" ht="15">
      <c r="A339" s="31">
        <v>329</v>
      </c>
      <c r="B339" s="66" t="s">
        <v>140</v>
      </c>
      <c r="C339" s="71" t="s">
        <v>141</v>
      </c>
      <c r="D339" s="36">
        <v>35</v>
      </c>
    </row>
    <row r="340" spans="1:4" ht="58.5">
      <c r="A340" s="31">
        <v>330</v>
      </c>
      <c r="B340" s="61" t="s">
        <v>510</v>
      </c>
      <c r="C340" s="49" t="s">
        <v>143</v>
      </c>
      <c r="D340" s="50">
        <f t="shared" ref="D340" si="119">D341+D350+D353+D360+D368</f>
        <v>-93207</v>
      </c>
    </row>
    <row r="341" spans="1:4" ht="57">
      <c r="A341" s="31">
        <v>331</v>
      </c>
      <c r="B341" s="75" t="s">
        <v>511</v>
      </c>
      <c r="C341" s="76" t="s">
        <v>145</v>
      </c>
      <c r="D341" s="77">
        <f t="shared" ref="D341" si="120">SUM(D342:D349)</f>
        <v>1645</v>
      </c>
    </row>
    <row r="342" spans="1:4" ht="15">
      <c r="A342" s="31">
        <v>332</v>
      </c>
      <c r="B342" s="66" t="s">
        <v>146</v>
      </c>
      <c r="C342" s="71" t="s">
        <v>147</v>
      </c>
      <c r="D342" s="36">
        <v>180</v>
      </c>
    </row>
    <row r="343" spans="1:4" ht="30">
      <c r="A343" s="31">
        <v>333</v>
      </c>
      <c r="B343" s="66" t="s">
        <v>148</v>
      </c>
      <c r="C343" s="80" t="s">
        <v>149</v>
      </c>
      <c r="D343" s="36">
        <v>0</v>
      </c>
    </row>
    <row r="344" spans="1:4" ht="30">
      <c r="A344" s="31">
        <v>334</v>
      </c>
      <c r="B344" s="66" t="s">
        <v>150</v>
      </c>
      <c r="C344" s="71" t="s">
        <v>151</v>
      </c>
      <c r="D344" s="36">
        <v>80</v>
      </c>
    </row>
    <row r="345" spans="1:4" ht="15">
      <c r="A345" s="31">
        <v>335</v>
      </c>
      <c r="B345" s="66" t="s">
        <v>152</v>
      </c>
      <c r="C345" s="80" t="s">
        <v>153</v>
      </c>
      <c r="D345" s="36">
        <v>1200</v>
      </c>
    </row>
    <row r="346" spans="1:4" ht="15">
      <c r="A346" s="31">
        <v>336</v>
      </c>
      <c r="B346" s="66" t="s">
        <v>154</v>
      </c>
      <c r="C346" s="71" t="s">
        <v>155</v>
      </c>
      <c r="D346" s="59">
        <v>5</v>
      </c>
    </row>
    <row r="347" spans="1:4" ht="30">
      <c r="A347" s="31">
        <v>337</v>
      </c>
      <c r="B347" s="66" t="s">
        <v>156</v>
      </c>
      <c r="C347" s="71" t="s">
        <v>157</v>
      </c>
      <c r="D347" s="36">
        <v>0</v>
      </c>
    </row>
    <row r="348" spans="1:4" ht="30">
      <c r="A348" s="31">
        <v>338</v>
      </c>
      <c r="B348" s="66" t="s">
        <v>158</v>
      </c>
      <c r="C348" s="71" t="s">
        <v>159</v>
      </c>
      <c r="D348" s="36">
        <v>50</v>
      </c>
    </row>
    <row r="349" spans="1:4" ht="30">
      <c r="A349" s="31">
        <v>339</v>
      </c>
      <c r="B349" s="66" t="s">
        <v>160</v>
      </c>
      <c r="C349" s="71" t="s">
        <v>161</v>
      </c>
      <c r="D349" s="36">
        <f>100+30</f>
        <v>130</v>
      </c>
    </row>
    <row r="350" spans="1:4" ht="42.75">
      <c r="A350" s="31">
        <v>340</v>
      </c>
      <c r="B350" s="75" t="s">
        <v>162</v>
      </c>
      <c r="C350" s="76" t="s">
        <v>163</v>
      </c>
      <c r="D350" s="77">
        <f t="shared" ref="D350" si="121">SUM(D351:D352)</f>
        <v>0</v>
      </c>
    </row>
    <row r="351" spans="1:4" ht="15">
      <c r="A351" s="31">
        <v>341</v>
      </c>
      <c r="B351" s="66" t="s">
        <v>164</v>
      </c>
      <c r="C351" s="71" t="s">
        <v>165</v>
      </c>
      <c r="D351" s="36">
        <v>0</v>
      </c>
    </row>
    <row r="352" spans="1:4" ht="30">
      <c r="A352" s="31">
        <v>342</v>
      </c>
      <c r="B352" s="66" t="s">
        <v>166</v>
      </c>
      <c r="C352" s="71" t="s">
        <v>167</v>
      </c>
      <c r="D352" s="36">
        <v>0</v>
      </c>
    </row>
    <row r="353" spans="1:4" ht="28.5">
      <c r="A353" s="31">
        <v>343</v>
      </c>
      <c r="B353" s="75" t="s">
        <v>512</v>
      </c>
      <c r="C353" s="76" t="s">
        <v>169</v>
      </c>
      <c r="D353" s="77">
        <f t="shared" ref="D353" si="122">D354+D356+D357+D359</f>
        <v>9600</v>
      </c>
    </row>
    <row r="354" spans="1:4" ht="30">
      <c r="A354" s="31">
        <v>344</v>
      </c>
      <c r="B354" s="66" t="s">
        <v>170</v>
      </c>
      <c r="C354" s="71" t="s">
        <v>171</v>
      </c>
      <c r="D354" s="36">
        <f t="shared" ref="D354" si="123">D355</f>
        <v>5300</v>
      </c>
    </row>
    <row r="355" spans="1:4" ht="27">
      <c r="A355" s="31">
        <v>345</v>
      </c>
      <c r="B355" s="67" t="s">
        <v>172</v>
      </c>
      <c r="C355" s="68" t="s">
        <v>173</v>
      </c>
      <c r="D355" s="64">
        <v>5300</v>
      </c>
    </row>
    <row r="356" spans="1:4" ht="30">
      <c r="A356" s="31">
        <v>346</v>
      </c>
      <c r="B356" s="66" t="s">
        <v>174</v>
      </c>
      <c r="C356" s="71" t="s">
        <v>175</v>
      </c>
      <c r="D356" s="36">
        <v>0</v>
      </c>
    </row>
    <row r="357" spans="1:4" ht="45">
      <c r="A357" s="31">
        <v>347</v>
      </c>
      <c r="B357" s="66" t="s">
        <v>176</v>
      </c>
      <c r="C357" s="71" t="s">
        <v>177</v>
      </c>
      <c r="D357" s="36">
        <f>D358</f>
        <v>0</v>
      </c>
    </row>
    <row r="358" spans="1:4" ht="54">
      <c r="A358" s="31">
        <v>348</v>
      </c>
      <c r="B358" s="62" t="s">
        <v>176</v>
      </c>
      <c r="C358" s="63" t="s">
        <v>178</v>
      </c>
      <c r="D358" s="69">
        <v>0</v>
      </c>
    </row>
    <row r="359" spans="1:4" ht="15">
      <c r="A359" s="31">
        <v>349</v>
      </c>
      <c r="B359" s="66" t="s">
        <v>179</v>
      </c>
      <c r="C359" s="71" t="s">
        <v>180</v>
      </c>
      <c r="D359" s="36">
        <v>4300</v>
      </c>
    </row>
    <row r="360" spans="1:4" ht="42.75">
      <c r="A360" s="31">
        <v>350</v>
      </c>
      <c r="B360" s="75" t="s">
        <v>513</v>
      </c>
      <c r="C360" s="76" t="s">
        <v>182</v>
      </c>
      <c r="D360" s="77">
        <f>D361+D363+D364+D365+D366+D367</f>
        <v>3965</v>
      </c>
    </row>
    <row r="361" spans="1:4" ht="15">
      <c r="A361" s="31">
        <v>351</v>
      </c>
      <c r="B361" s="66" t="s">
        <v>183</v>
      </c>
      <c r="C361" s="71" t="s">
        <v>184</v>
      </c>
      <c r="D361" s="36">
        <f t="shared" ref="D361" si="124">D362</f>
        <v>0</v>
      </c>
    </row>
    <row r="362" spans="1:4" ht="16.5">
      <c r="A362" s="31">
        <v>352</v>
      </c>
      <c r="B362" s="62" t="s">
        <v>183</v>
      </c>
      <c r="C362" s="63" t="s">
        <v>185</v>
      </c>
      <c r="D362" s="69">
        <v>0</v>
      </c>
    </row>
    <row r="363" spans="1:4" ht="30">
      <c r="A363" s="31">
        <v>353</v>
      </c>
      <c r="B363" s="66" t="s">
        <v>186</v>
      </c>
      <c r="C363" s="71" t="s">
        <v>187</v>
      </c>
      <c r="D363" s="36">
        <v>250</v>
      </c>
    </row>
    <row r="364" spans="1:4" ht="15">
      <c r="A364" s="31">
        <v>354</v>
      </c>
      <c r="B364" s="66" t="s">
        <v>188</v>
      </c>
      <c r="C364" s="71" t="s">
        <v>189</v>
      </c>
      <c r="D364" s="36">
        <f>1921+1144</f>
        <v>3065</v>
      </c>
    </row>
    <row r="365" spans="1:4" ht="15">
      <c r="A365" s="31">
        <v>355</v>
      </c>
      <c r="B365" s="66" t="s">
        <v>192</v>
      </c>
      <c r="C365" s="71" t="s">
        <v>193</v>
      </c>
      <c r="D365" s="36">
        <v>0</v>
      </c>
    </row>
    <row r="366" spans="1:4" ht="30">
      <c r="A366" s="31">
        <v>356</v>
      </c>
      <c r="B366" s="57" t="s">
        <v>194</v>
      </c>
      <c r="C366" s="58" t="s">
        <v>195</v>
      </c>
      <c r="D366" s="59">
        <v>250</v>
      </c>
    </row>
    <row r="367" spans="1:4" ht="15">
      <c r="A367" s="31">
        <v>357</v>
      </c>
      <c r="B367" s="66" t="s">
        <v>202</v>
      </c>
      <c r="C367" s="71" t="s">
        <v>203</v>
      </c>
      <c r="D367" s="36">
        <v>400</v>
      </c>
    </row>
    <row r="368" spans="1:4" ht="42.75">
      <c r="A368" s="31">
        <v>358</v>
      </c>
      <c r="B368" s="75" t="s">
        <v>514</v>
      </c>
      <c r="C368" s="76" t="s">
        <v>205</v>
      </c>
      <c r="D368" s="77">
        <f t="shared" ref="D368" si="125">SUM(D369:D371)</f>
        <v>-108417</v>
      </c>
    </row>
    <row r="369" spans="1:4" ht="15">
      <c r="A369" s="31">
        <v>359</v>
      </c>
      <c r="B369" s="66" t="s">
        <v>206</v>
      </c>
      <c r="C369" s="71" t="s">
        <v>207</v>
      </c>
      <c r="D369" s="36">
        <v>0</v>
      </c>
    </row>
    <row r="370" spans="1:4" ht="30">
      <c r="A370" s="31">
        <v>360</v>
      </c>
      <c r="B370" s="79" t="s">
        <v>208</v>
      </c>
      <c r="C370" s="80" t="s">
        <v>209</v>
      </c>
      <c r="D370" s="60">
        <f>-107520-912+15</f>
        <v>-108417</v>
      </c>
    </row>
    <row r="371" spans="1:4" ht="15">
      <c r="A371" s="31">
        <v>361</v>
      </c>
      <c r="B371" s="66" t="s">
        <v>214</v>
      </c>
      <c r="C371" s="71" t="s">
        <v>215</v>
      </c>
      <c r="D371" s="36">
        <v>0</v>
      </c>
    </row>
    <row r="372" spans="1:4" ht="36">
      <c r="A372" s="31">
        <v>362</v>
      </c>
      <c r="B372" s="42" t="s">
        <v>230</v>
      </c>
      <c r="C372" s="43" t="s">
        <v>231</v>
      </c>
      <c r="D372" s="44">
        <f t="shared" ref="D372" si="126">D373</f>
        <v>0</v>
      </c>
    </row>
    <row r="373" spans="1:4" ht="57">
      <c r="A373" s="31">
        <v>363</v>
      </c>
      <c r="B373" s="75" t="s">
        <v>515</v>
      </c>
      <c r="C373" s="76" t="s">
        <v>233</v>
      </c>
      <c r="D373" s="77">
        <f t="shared" ref="D373" si="127">SUM(D374:D379)</f>
        <v>0</v>
      </c>
    </row>
    <row r="374" spans="1:4" ht="60">
      <c r="A374" s="31">
        <v>364</v>
      </c>
      <c r="B374" s="66" t="s">
        <v>234</v>
      </c>
      <c r="C374" s="71" t="s">
        <v>235</v>
      </c>
      <c r="D374" s="36">
        <v>0</v>
      </c>
    </row>
    <row r="375" spans="1:4" ht="30">
      <c r="A375" s="31">
        <v>365</v>
      </c>
      <c r="B375" s="66" t="s">
        <v>236</v>
      </c>
      <c r="C375" s="71" t="s">
        <v>237</v>
      </c>
      <c r="D375" s="36">
        <v>0</v>
      </c>
    </row>
    <row r="376" spans="1:4" ht="15">
      <c r="A376" s="31">
        <v>366</v>
      </c>
      <c r="B376" s="66" t="s">
        <v>238</v>
      </c>
      <c r="C376" s="71" t="s">
        <v>239</v>
      </c>
      <c r="D376" s="36">
        <v>0</v>
      </c>
    </row>
    <row r="377" spans="1:4" ht="45">
      <c r="A377" s="31">
        <v>367</v>
      </c>
      <c r="B377" s="66" t="s">
        <v>240</v>
      </c>
      <c r="C377" s="71" t="s">
        <v>241</v>
      </c>
      <c r="D377" s="36">
        <v>0</v>
      </c>
    </row>
    <row r="378" spans="1:4" ht="45">
      <c r="A378" s="31">
        <v>368</v>
      </c>
      <c r="B378" s="66" t="s">
        <v>248</v>
      </c>
      <c r="C378" s="71" t="s">
        <v>249</v>
      </c>
      <c r="D378" s="36">
        <v>0</v>
      </c>
    </row>
    <row r="379" spans="1:4" ht="30">
      <c r="A379" s="31">
        <v>369</v>
      </c>
      <c r="B379" s="66" t="s">
        <v>250</v>
      </c>
      <c r="C379" s="71" t="s">
        <v>251</v>
      </c>
      <c r="D379" s="36">
        <v>0</v>
      </c>
    </row>
    <row r="380" spans="1:4" ht="18">
      <c r="A380" s="31">
        <v>370</v>
      </c>
      <c r="B380" s="42" t="s">
        <v>252</v>
      </c>
      <c r="C380" s="43" t="s">
        <v>253</v>
      </c>
      <c r="D380" s="44">
        <f t="shared" ref="D380" si="128">D381</f>
        <v>12342</v>
      </c>
    </row>
    <row r="381" spans="1:4" ht="45">
      <c r="A381" s="31">
        <v>371</v>
      </c>
      <c r="B381" s="72" t="s">
        <v>254</v>
      </c>
      <c r="C381" s="73" t="s">
        <v>255</v>
      </c>
      <c r="D381" s="74">
        <f t="shared" ref="D381" si="129">D382+D406</f>
        <v>12342</v>
      </c>
    </row>
    <row r="382" spans="1:4" ht="85.5">
      <c r="A382" s="31">
        <v>372</v>
      </c>
      <c r="B382" s="82" t="s">
        <v>516</v>
      </c>
      <c r="C382" s="76" t="s">
        <v>257</v>
      </c>
      <c r="D382" s="77">
        <f t="shared" ref="D382" si="130">D383+D384+D385+D386+D387+D388+D389+D390+D391+D392+D393+D394+D395+D397+D398+D400+D401+D402+D404+D405</f>
        <v>12202</v>
      </c>
    </row>
    <row r="383" spans="1:4" ht="30">
      <c r="A383" s="31">
        <v>373</v>
      </c>
      <c r="B383" s="66" t="s">
        <v>298</v>
      </c>
      <c r="C383" s="71" t="s">
        <v>299</v>
      </c>
      <c r="D383" s="36">
        <v>0</v>
      </c>
    </row>
    <row r="384" spans="1:4" ht="15">
      <c r="A384" s="31">
        <v>374</v>
      </c>
      <c r="B384" s="66" t="s">
        <v>300</v>
      </c>
      <c r="C384" s="71" t="s">
        <v>301</v>
      </c>
      <c r="D384" s="36">
        <v>0</v>
      </c>
    </row>
    <row r="385" spans="1:4" ht="30">
      <c r="A385" s="31">
        <v>375</v>
      </c>
      <c r="B385" s="66" t="s">
        <v>304</v>
      </c>
      <c r="C385" s="71" t="s">
        <v>305</v>
      </c>
      <c r="D385" s="36">
        <v>0</v>
      </c>
    </row>
    <row r="386" spans="1:4" ht="30">
      <c r="A386" s="31">
        <v>376</v>
      </c>
      <c r="B386" s="66" t="s">
        <v>306</v>
      </c>
      <c r="C386" s="71" t="s">
        <v>307</v>
      </c>
      <c r="D386" s="36">
        <v>0</v>
      </c>
    </row>
    <row r="387" spans="1:4" ht="45">
      <c r="A387" s="31">
        <v>377</v>
      </c>
      <c r="B387" s="66" t="s">
        <v>308</v>
      </c>
      <c r="C387" s="71" t="s">
        <v>309</v>
      </c>
      <c r="D387" s="36">
        <v>720</v>
      </c>
    </row>
    <row r="388" spans="1:4" ht="30">
      <c r="A388" s="31">
        <v>378</v>
      </c>
      <c r="B388" s="66" t="s">
        <v>310</v>
      </c>
      <c r="C388" s="71" t="s">
        <v>311</v>
      </c>
      <c r="D388" s="36">
        <v>0</v>
      </c>
    </row>
    <row r="389" spans="1:4" ht="30">
      <c r="A389" s="31">
        <v>379</v>
      </c>
      <c r="B389" s="66" t="s">
        <v>312</v>
      </c>
      <c r="C389" s="71" t="s">
        <v>313</v>
      </c>
      <c r="D389" s="36">
        <v>0</v>
      </c>
    </row>
    <row r="390" spans="1:4" ht="30">
      <c r="A390" s="31">
        <v>380</v>
      </c>
      <c r="B390" s="66" t="s">
        <v>316</v>
      </c>
      <c r="C390" s="71" t="s">
        <v>317</v>
      </c>
      <c r="D390" s="36">
        <v>410</v>
      </c>
    </row>
    <row r="391" spans="1:4" ht="30">
      <c r="A391" s="31">
        <v>381</v>
      </c>
      <c r="B391" s="66" t="s">
        <v>318</v>
      </c>
      <c r="C391" s="71" t="s">
        <v>319</v>
      </c>
      <c r="D391" s="36">
        <v>0</v>
      </c>
    </row>
    <row r="392" spans="1:4" ht="30">
      <c r="A392" s="31">
        <v>382</v>
      </c>
      <c r="B392" s="66" t="s">
        <v>320</v>
      </c>
      <c r="C392" s="71" t="s">
        <v>321</v>
      </c>
      <c r="D392" s="36">
        <v>0</v>
      </c>
    </row>
    <row r="393" spans="1:4" ht="30">
      <c r="A393" s="31">
        <v>383</v>
      </c>
      <c r="B393" s="66" t="s">
        <v>322</v>
      </c>
      <c r="C393" s="71" t="s">
        <v>323</v>
      </c>
      <c r="D393" s="36">
        <v>0</v>
      </c>
    </row>
    <row r="394" spans="1:4" ht="60">
      <c r="A394" s="31">
        <v>384</v>
      </c>
      <c r="B394" s="57" t="s">
        <v>324</v>
      </c>
      <c r="C394" s="58" t="s">
        <v>325</v>
      </c>
      <c r="D394" s="36">
        <v>0</v>
      </c>
    </row>
    <row r="395" spans="1:4" ht="45">
      <c r="A395" s="31">
        <v>385</v>
      </c>
      <c r="B395" s="66" t="s">
        <v>517</v>
      </c>
      <c r="C395" s="71" t="s">
        <v>327</v>
      </c>
      <c r="D395" s="36">
        <f t="shared" ref="D395" si="131">D396</f>
        <v>0</v>
      </c>
    </row>
    <row r="396" spans="1:4" ht="54">
      <c r="A396" s="31">
        <v>386</v>
      </c>
      <c r="B396" s="62" t="s">
        <v>328</v>
      </c>
      <c r="C396" s="63" t="s">
        <v>329</v>
      </c>
      <c r="D396" s="69">
        <v>0</v>
      </c>
    </row>
    <row r="397" spans="1:4" ht="15">
      <c r="A397" s="31">
        <v>387</v>
      </c>
      <c r="B397" s="66" t="s">
        <v>334</v>
      </c>
      <c r="C397" s="71" t="s">
        <v>335</v>
      </c>
      <c r="D397" s="36">
        <v>0</v>
      </c>
    </row>
    <row r="398" spans="1:4" ht="45">
      <c r="A398" s="31">
        <v>388</v>
      </c>
      <c r="B398" s="66" t="s">
        <v>518</v>
      </c>
      <c r="C398" s="71" t="s">
        <v>341</v>
      </c>
      <c r="D398" s="36">
        <f t="shared" ref="D398" si="132">D399</f>
        <v>0</v>
      </c>
    </row>
    <row r="399" spans="1:4" ht="40.5">
      <c r="A399" s="31">
        <v>389</v>
      </c>
      <c r="B399" s="62" t="s">
        <v>342</v>
      </c>
      <c r="C399" s="63" t="s">
        <v>343</v>
      </c>
      <c r="D399" s="69">
        <v>0</v>
      </c>
    </row>
    <row r="400" spans="1:4" ht="45">
      <c r="A400" s="31">
        <v>390</v>
      </c>
      <c r="B400" s="66" t="s">
        <v>346</v>
      </c>
      <c r="C400" s="71" t="s">
        <v>347</v>
      </c>
      <c r="D400" s="36">
        <v>0</v>
      </c>
    </row>
    <row r="401" spans="1:4" ht="45">
      <c r="A401" s="31">
        <v>391</v>
      </c>
      <c r="B401" s="66" t="s">
        <v>350</v>
      </c>
      <c r="C401" s="58" t="s">
        <v>351</v>
      </c>
      <c r="D401" s="36">
        <v>11072</v>
      </c>
    </row>
    <row r="402" spans="1:4" ht="30">
      <c r="A402" s="31">
        <v>392</v>
      </c>
      <c r="B402" s="60" t="s">
        <v>519</v>
      </c>
      <c r="C402" s="66" t="s">
        <v>355</v>
      </c>
      <c r="D402" s="60">
        <f>D403</f>
        <v>0</v>
      </c>
    </row>
    <row r="403" spans="1:4" ht="40.5">
      <c r="A403" s="31">
        <v>393</v>
      </c>
      <c r="B403" s="62" t="s">
        <v>356</v>
      </c>
      <c r="C403" s="63" t="s">
        <v>357</v>
      </c>
      <c r="D403" s="69">
        <v>0</v>
      </c>
    </row>
    <row r="404" spans="1:4" ht="30">
      <c r="A404" s="31">
        <v>394</v>
      </c>
      <c r="B404" s="66" t="s">
        <v>360</v>
      </c>
      <c r="C404" s="58" t="s">
        <v>361</v>
      </c>
      <c r="D404" s="36">
        <v>0</v>
      </c>
    </row>
    <row r="405" spans="1:4" ht="15">
      <c r="A405" s="31">
        <v>395</v>
      </c>
      <c r="B405" s="66" t="s">
        <v>362</v>
      </c>
      <c r="C405" s="58" t="s">
        <v>363</v>
      </c>
      <c r="D405" s="36">
        <v>0</v>
      </c>
    </row>
    <row r="406" spans="1:4" ht="71.25">
      <c r="A406" s="31">
        <v>396</v>
      </c>
      <c r="B406" s="75" t="s">
        <v>520</v>
      </c>
      <c r="C406" s="76" t="s">
        <v>381</v>
      </c>
      <c r="D406" s="77">
        <f>SUM(D407:D415)</f>
        <v>140</v>
      </c>
    </row>
    <row r="407" spans="1:4" ht="30">
      <c r="A407" s="31">
        <v>397</v>
      </c>
      <c r="B407" s="66" t="s">
        <v>382</v>
      </c>
      <c r="C407" s="71" t="s">
        <v>383</v>
      </c>
      <c r="D407" s="36">
        <v>0</v>
      </c>
    </row>
    <row r="408" spans="1:4" ht="60">
      <c r="A408" s="31">
        <v>398</v>
      </c>
      <c r="B408" s="66" t="s">
        <v>384</v>
      </c>
      <c r="C408" s="71" t="s">
        <v>385</v>
      </c>
      <c r="D408" s="36">
        <v>0</v>
      </c>
    </row>
    <row r="409" spans="1:4" ht="45">
      <c r="A409" s="31">
        <v>399</v>
      </c>
      <c r="B409" s="66" t="s">
        <v>386</v>
      </c>
      <c r="C409" s="71" t="s">
        <v>387</v>
      </c>
      <c r="D409" s="36">
        <v>0</v>
      </c>
    </row>
    <row r="410" spans="1:4" ht="45">
      <c r="A410" s="31">
        <v>400</v>
      </c>
      <c r="B410" s="66" t="s">
        <v>388</v>
      </c>
      <c r="C410" s="71" t="s">
        <v>389</v>
      </c>
      <c r="D410" s="36">
        <v>0</v>
      </c>
    </row>
    <row r="411" spans="1:4" ht="30">
      <c r="A411" s="31">
        <v>401</v>
      </c>
      <c r="B411" s="57" t="s">
        <v>390</v>
      </c>
      <c r="C411" s="58" t="s">
        <v>391</v>
      </c>
      <c r="D411" s="59">
        <f>0+140</f>
        <v>140</v>
      </c>
    </row>
    <row r="412" spans="1:4" ht="45">
      <c r="A412" s="31">
        <v>402</v>
      </c>
      <c r="B412" s="57" t="s">
        <v>392</v>
      </c>
      <c r="C412" s="58" t="s">
        <v>393</v>
      </c>
      <c r="D412" s="59">
        <v>0</v>
      </c>
    </row>
    <row r="413" spans="1:4" ht="60">
      <c r="A413" s="31">
        <v>403</v>
      </c>
      <c r="B413" s="57" t="s">
        <v>394</v>
      </c>
      <c r="C413" s="58" t="s">
        <v>395</v>
      </c>
      <c r="D413" s="59">
        <v>0</v>
      </c>
    </row>
    <row r="414" spans="1:4" ht="60">
      <c r="A414" s="31">
        <v>404</v>
      </c>
      <c r="B414" s="57" t="s">
        <v>396</v>
      </c>
      <c r="C414" s="58" t="s">
        <v>397</v>
      </c>
      <c r="D414" s="59">
        <v>0</v>
      </c>
    </row>
    <row r="415" spans="1:4" ht="60">
      <c r="A415" s="31">
        <v>405</v>
      </c>
      <c r="B415" s="57" t="s">
        <v>398</v>
      </c>
      <c r="C415" s="58" t="s">
        <v>399</v>
      </c>
      <c r="D415" s="59">
        <v>0</v>
      </c>
    </row>
    <row r="416" spans="1:4" ht="66">
      <c r="A416" s="31">
        <v>406</v>
      </c>
      <c r="B416" s="34" t="s">
        <v>521</v>
      </c>
      <c r="C416" s="35" t="s">
        <v>522</v>
      </c>
      <c r="D416" s="78">
        <f t="shared" ref="D416" si="133">D418+D429+D436+D441+D486+D543+D545</f>
        <v>325720</v>
      </c>
    </row>
    <row r="417" spans="1:4" s="41" customFormat="1" ht="16.5">
      <c r="A417" s="31">
        <v>407</v>
      </c>
      <c r="B417" s="38" t="s">
        <v>523</v>
      </c>
      <c r="C417" s="39" t="s">
        <v>482</v>
      </c>
      <c r="D417" s="40">
        <f t="shared" ref="D417" si="134">D418-D426+D429+D436</f>
        <v>550</v>
      </c>
    </row>
    <row r="418" spans="1:4" ht="36">
      <c r="A418" s="31">
        <v>408</v>
      </c>
      <c r="B418" s="42" t="s">
        <v>524</v>
      </c>
      <c r="C418" s="43" t="s">
        <v>17</v>
      </c>
      <c r="D418" s="44">
        <f t="shared" ref="D418:D419" si="135">D419</f>
        <v>108567</v>
      </c>
    </row>
    <row r="419" spans="1:4" ht="18">
      <c r="A419" s="31">
        <v>409</v>
      </c>
      <c r="B419" s="45" t="s">
        <v>525</v>
      </c>
      <c r="C419" s="46" t="s">
        <v>117</v>
      </c>
      <c r="D419" s="47">
        <f t="shared" si="135"/>
        <v>108567</v>
      </c>
    </row>
    <row r="420" spans="1:4" ht="58.5">
      <c r="A420" s="31">
        <v>410</v>
      </c>
      <c r="B420" s="61" t="s">
        <v>526</v>
      </c>
      <c r="C420" s="49" t="s">
        <v>143</v>
      </c>
      <c r="D420" s="50">
        <f t="shared" ref="D420" si="136">D421+D426</f>
        <v>108567</v>
      </c>
    </row>
    <row r="421" spans="1:4" ht="28.5">
      <c r="A421" s="31">
        <v>411</v>
      </c>
      <c r="B421" s="54" t="s">
        <v>527</v>
      </c>
      <c r="C421" s="55" t="s">
        <v>182</v>
      </c>
      <c r="D421" s="77">
        <f t="shared" ref="D421" si="137">SUM(D422:D425)</f>
        <v>150</v>
      </c>
    </row>
    <row r="422" spans="1:4" ht="15">
      <c r="A422" s="31">
        <v>412</v>
      </c>
      <c r="B422" s="66" t="s">
        <v>190</v>
      </c>
      <c r="C422" s="71" t="s">
        <v>191</v>
      </c>
      <c r="D422" s="36">
        <v>0</v>
      </c>
    </row>
    <row r="423" spans="1:4" ht="30">
      <c r="A423" s="31">
        <v>413</v>
      </c>
      <c r="B423" s="66" t="s">
        <v>196</v>
      </c>
      <c r="C423" s="71" t="s">
        <v>197</v>
      </c>
      <c r="D423" s="36">
        <v>0</v>
      </c>
    </row>
    <row r="424" spans="1:4" ht="15">
      <c r="A424" s="31">
        <v>414</v>
      </c>
      <c r="B424" s="66" t="s">
        <v>198</v>
      </c>
      <c r="C424" s="71" t="s">
        <v>199</v>
      </c>
      <c r="D424" s="36">
        <v>150</v>
      </c>
    </row>
    <row r="425" spans="1:4" ht="30">
      <c r="A425" s="31">
        <v>415</v>
      </c>
      <c r="B425" s="66" t="s">
        <v>200</v>
      </c>
      <c r="C425" s="71" t="s">
        <v>201</v>
      </c>
      <c r="D425" s="36">
        <v>0</v>
      </c>
    </row>
    <row r="426" spans="1:4" ht="42.75">
      <c r="A426" s="31">
        <v>416</v>
      </c>
      <c r="B426" s="54" t="s">
        <v>528</v>
      </c>
      <c r="C426" s="55" t="s">
        <v>205</v>
      </c>
      <c r="D426" s="77">
        <f t="shared" ref="D426" si="138">SUM(D427:D428)</f>
        <v>108417</v>
      </c>
    </row>
    <row r="427" spans="1:4" ht="15">
      <c r="A427" s="31">
        <v>417</v>
      </c>
      <c r="B427" s="79" t="s">
        <v>210</v>
      </c>
      <c r="C427" s="80" t="s">
        <v>211</v>
      </c>
      <c r="D427" s="60">
        <v>108417</v>
      </c>
    </row>
    <row r="428" spans="1:4" ht="30">
      <c r="A428" s="31">
        <v>418</v>
      </c>
      <c r="B428" s="57" t="s">
        <v>212</v>
      </c>
      <c r="C428" s="58" t="s">
        <v>213</v>
      </c>
      <c r="D428" s="36">
        <v>0</v>
      </c>
    </row>
    <row r="429" spans="1:4" ht="36">
      <c r="A429" s="31">
        <v>419</v>
      </c>
      <c r="B429" s="42" t="s">
        <v>216</v>
      </c>
      <c r="C429" s="43" t="s">
        <v>217</v>
      </c>
      <c r="D429" s="44">
        <f t="shared" ref="D429" si="139">D430</f>
        <v>400</v>
      </c>
    </row>
    <row r="430" spans="1:4" ht="42.75">
      <c r="A430" s="31">
        <v>420</v>
      </c>
      <c r="B430" s="75" t="s">
        <v>529</v>
      </c>
      <c r="C430" s="76" t="s">
        <v>219</v>
      </c>
      <c r="D430" s="77">
        <f t="shared" ref="D430" si="140">SUM(D431:D435)</f>
        <v>400</v>
      </c>
    </row>
    <row r="431" spans="1:4" ht="30">
      <c r="A431" s="31">
        <v>421</v>
      </c>
      <c r="B431" s="66" t="s">
        <v>220</v>
      </c>
      <c r="C431" s="71" t="s">
        <v>221</v>
      </c>
      <c r="D431" s="36">
        <v>400</v>
      </c>
    </row>
    <row r="432" spans="1:4" ht="30">
      <c r="A432" s="31">
        <v>422</v>
      </c>
      <c r="B432" s="66" t="s">
        <v>222</v>
      </c>
      <c r="C432" s="71" t="s">
        <v>223</v>
      </c>
      <c r="D432" s="36">
        <v>0</v>
      </c>
    </row>
    <row r="433" spans="1:4" ht="15">
      <c r="A433" s="31">
        <v>423</v>
      </c>
      <c r="B433" s="66" t="s">
        <v>224</v>
      </c>
      <c r="C433" s="71" t="s">
        <v>225</v>
      </c>
      <c r="D433" s="36">
        <v>0</v>
      </c>
    </row>
    <row r="434" spans="1:4" ht="45">
      <c r="A434" s="31">
        <v>424</v>
      </c>
      <c r="B434" s="66" t="s">
        <v>226</v>
      </c>
      <c r="C434" s="71" t="s">
        <v>227</v>
      </c>
      <c r="D434" s="36">
        <v>0</v>
      </c>
    </row>
    <row r="435" spans="1:4" ht="15">
      <c r="A435" s="31">
        <v>425</v>
      </c>
      <c r="B435" s="66" t="s">
        <v>228</v>
      </c>
      <c r="C435" s="71" t="s">
        <v>229</v>
      </c>
      <c r="D435" s="36">
        <v>0</v>
      </c>
    </row>
    <row r="436" spans="1:4" ht="36">
      <c r="A436" s="31">
        <v>426</v>
      </c>
      <c r="B436" s="42" t="s">
        <v>230</v>
      </c>
      <c r="C436" s="43" t="s">
        <v>231</v>
      </c>
      <c r="D436" s="44">
        <f>D437</f>
        <v>0</v>
      </c>
    </row>
    <row r="437" spans="1:4" ht="42.75">
      <c r="A437" s="31">
        <v>427</v>
      </c>
      <c r="B437" s="75" t="s">
        <v>530</v>
      </c>
      <c r="C437" s="76" t="s">
        <v>233</v>
      </c>
      <c r="D437" s="77">
        <f>SUM(D438:D440)</f>
        <v>0</v>
      </c>
    </row>
    <row r="438" spans="1:4" ht="45">
      <c r="A438" s="31">
        <v>428</v>
      </c>
      <c r="B438" s="66" t="s">
        <v>242</v>
      </c>
      <c r="C438" s="71" t="s">
        <v>243</v>
      </c>
      <c r="D438" s="36">
        <v>0</v>
      </c>
    </row>
    <row r="439" spans="1:4" ht="30">
      <c r="A439" s="31">
        <v>429</v>
      </c>
      <c r="B439" s="66" t="s">
        <v>244</v>
      </c>
      <c r="C439" s="71" t="s">
        <v>245</v>
      </c>
      <c r="D439" s="36">
        <v>0</v>
      </c>
    </row>
    <row r="440" spans="1:4" ht="30">
      <c r="A440" s="31">
        <v>430</v>
      </c>
      <c r="B440" s="57" t="s">
        <v>246</v>
      </c>
      <c r="C440" s="58" t="s">
        <v>247</v>
      </c>
      <c r="D440" s="59">
        <v>0</v>
      </c>
    </row>
    <row r="441" spans="1:4" ht="18">
      <c r="A441" s="31">
        <v>431</v>
      </c>
      <c r="B441" s="42" t="s">
        <v>252</v>
      </c>
      <c r="C441" s="43" t="s">
        <v>253</v>
      </c>
      <c r="D441" s="44">
        <f t="shared" ref="D441:D442" si="141">D442</f>
        <v>119989</v>
      </c>
    </row>
    <row r="442" spans="1:4" ht="30">
      <c r="A442" s="31">
        <v>432</v>
      </c>
      <c r="B442" s="72" t="s">
        <v>531</v>
      </c>
      <c r="C442" s="73" t="s">
        <v>255</v>
      </c>
      <c r="D442" s="74">
        <f t="shared" si="141"/>
        <v>119989</v>
      </c>
    </row>
    <row r="443" spans="1:4" ht="85.5">
      <c r="A443" s="31">
        <v>433</v>
      </c>
      <c r="B443" s="75" t="s">
        <v>532</v>
      </c>
      <c r="C443" s="76" t="s">
        <v>257</v>
      </c>
      <c r="D443" s="77">
        <f>D444+D447+D448+D449+D450+D451+D452+D453+D457+D458+D462+D463+D464+D465+D466+D468+D469+D470+D471+D473+D483+D484+D474+D475+D479</f>
        <v>119989</v>
      </c>
    </row>
    <row r="444" spans="1:4" ht="30">
      <c r="A444" s="31">
        <v>434</v>
      </c>
      <c r="B444" s="57" t="s">
        <v>258</v>
      </c>
      <c r="C444" s="71" t="s">
        <v>259</v>
      </c>
      <c r="D444" s="36">
        <f t="shared" ref="D444" si="142">SUM(D445:D446)</f>
        <v>28802</v>
      </c>
    </row>
    <row r="445" spans="1:4" ht="27">
      <c r="A445" s="31">
        <v>435</v>
      </c>
      <c r="B445" s="62" t="s">
        <v>260</v>
      </c>
      <c r="C445" s="63" t="s">
        <v>261</v>
      </c>
      <c r="D445" s="69">
        <v>14124</v>
      </c>
    </row>
    <row r="446" spans="1:4" ht="54">
      <c r="A446" s="31">
        <v>436</v>
      </c>
      <c r="B446" s="62" t="s">
        <v>262</v>
      </c>
      <c r="C446" s="63" t="s">
        <v>263</v>
      </c>
      <c r="D446" s="69">
        <v>14678</v>
      </c>
    </row>
    <row r="447" spans="1:4" ht="15">
      <c r="A447" s="31">
        <v>437</v>
      </c>
      <c r="B447" s="66" t="s">
        <v>264</v>
      </c>
      <c r="C447" s="71" t="s">
        <v>265</v>
      </c>
      <c r="D447" s="36">
        <v>0</v>
      </c>
    </row>
    <row r="448" spans="1:4" ht="45">
      <c r="A448" s="31">
        <v>438</v>
      </c>
      <c r="B448" s="66" t="s">
        <v>266</v>
      </c>
      <c r="C448" s="71" t="s">
        <v>267</v>
      </c>
      <c r="D448" s="36">
        <v>0</v>
      </c>
    </row>
    <row r="449" spans="1:4" ht="30">
      <c r="A449" s="31">
        <v>439</v>
      </c>
      <c r="B449" s="66" t="s">
        <v>268</v>
      </c>
      <c r="C449" s="71" t="s">
        <v>269</v>
      </c>
      <c r="D449" s="36">
        <v>0</v>
      </c>
    </row>
    <row r="450" spans="1:4" ht="45">
      <c r="A450" s="31">
        <v>440</v>
      </c>
      <c r="B450" s="66" t="s">
        <v>270</v>
      </c>
      <c r="C450" s="71" t="s">
        <v>271</v>
      </c>
      <c r="D450" s="36">
        <v>0</v>
      </c>
    </row>
    <row r="451" spans="1:4" ht="30">
      <c r="A451" s="31">
        <v>441</v>
      </c>
      <c r="B451" s="66" t="s">
        <v>272</v>
      </c>
      <c r="C451" s="71" t="s">
        <v>273</v>
      </c>
      <c r="D451" s="36">
        <v>0</v>
      </c>
    </row>
    <row r="452" spans="1:4" ht="30">
      <c r="A452" s="31">
        <v>442</v>
      </c>
      <c r="B452" s="66" t="s">
        <v>274</v>
      </c>
      <c r="C452" s="71" t="s">
        <v>275</v>
      </c>
      <c r="D452" s="36">
        <v>0</v>
      </c>
    </row>
    <row r="453" spans="1:4" ht="45">
      <c r="A453" s="31">
        <v>443</v>
      </c>
      <c r="B453" s="66" t="s">
        <v>533</v>
      </c>
      <c r="C453" s="71" t="s">
        <v>277</v>
      </c>
      <c r="D453" s="36">
        <f>SUM(D454:D456)</f>
        <v>0</v>
      </c>
    </row>
    <row r="454" spans="1:4" ht="54">
      <c r="A454" s="31">
        <v>444</v>
      </c>
      <c r="B454" s="62" t="s">
        <v>278</v>
      </c>
      <c r="C454" s="63" t="s">
        <v>279</v>
      </c>
      <c r="D454" s="69">
        <v>0</v>
      </c>
    </row>
    <row r="455" spans="1:4" ht="40.5">
      <c r="A455" s="31">
        <v>445</v>
      </c>
      <c r="B455" s="62" t="s">
        <v>280</v>
      </c>
      <c r="C455" s="63" t="s">
        <v>281</v>
      </c>
      <c r="D455" s="69">
        <v>0</v>
      </c>
    </row>
    <row r="456" spans="1:4" ht="40.5">
      <c r="A456" s="31">
        <v>446</v>
      </c>
      <c r="B456" s="62" t="s">
        <v>282</v>
      </c>
      <c r="C456" s="63" t="s">
        <v>283</v>
      </c>
      <c r="D456" s="69">
        <v>0</v>
      </c>
    </row>
    <row r="457" spans="1:4" ht="30">
      <c r="A457" s="31">
        <v>447</v>
      </c>
      <c r="B457" s="66" t="s">
        <v>284</v>
      </c>
      <c r="C457" s="71" t="s">
        <v>285</v>
      </c>
      <c r="D457" s="36">
        <v>0</v>
      </c>
    </row>
    <row r="458" spans="1:4" ht="60">
      <c r="A458" s="31">
        <v>448</v>
      </c>
      <c r="B458" s="66" t="s">
        <v>534</v>
      </c>
      <c r="C458" s="71" t="s">
        <v>287</v>
      </c>
      <c r="D458" s="36">
        <f>SUM(D459:D461)</f>
        <v>0</v>
      </c>
    </row>
    <row r="459" spans="1:4" ht="67.5">
      <c r="A459" s="31">
        <v>449</v>
      </c>
      <c r="B459" s="62" t="s">
        <v>288</v>
      </c>
      <c r="C459" s="63" t="s">
        <v>289</v>
      </c>
      <c r="D459" s="69">
        <v>0</v>
      </c>
    </row>
    <row r="460" spans="1:4" ht="40.5">
      <c r="A460" s="31">
        <v>450</v>
      </c>
      <c r="B460" s="62" t="s">
        <v>290</v>
      </c>
      <c r="C460" s="63" t="s">
        <v>291</v>
      </c>
      <c r="D460" s="69">
        <v>0</v>
      </c>
    </row>
    <row r="461" spans="1:4" ht="40.5">
      <c r="A461" s="31">
        <v>451</v>
      </c>
      <c r="B461" s="62" t="s">
        <v>292</v>
      </c>
      <c r="C461" s="63" t="s">
        <v>293</v>
      </c>
      <c r="D461" s="69">
        <v>0</v>
      </c>
    </row>
    <row r="462" spans="1:4" ht="75">
      <c r="A462" s="31">
        <v>452</v>
      </c>
      <c r="B462" s="66" t="s">
        <v>294</v>
      </c>
      <c r="C462" s="71" t="s">
        <v>295</v>
      </c>
      <c r="D462" s="36">
        <v>0</v>
      </c>
    </row>
    <row r="463" spans="1:4" ht="60">
      <c r="A463" s="31">
        <v>453</v>
      </c>
      <c r="B463" s="66" t="s">
        <v>535</v>
      </c>
      <c r="C463" s="71" t="s">
        <v>297</v>
      </c>
      <c r="D463" s="59">
        <v>0</v>
      </c>
    </row>
    <row r="464" spans="1:4" ht="15">
      <c r="A464" s="31">
        <v>454</v>
      </c>
      <c r="B464" s="66" t="s">
        <v>302</v>
      </c>
      <c r="C464" s="71" t="s">
        <v>303</v>
      </c>
      <c r="D464" s="36">
        <v>0</v>
      </c>
    </row>
    <row r="465" spans="1:4" ht="45">
      <c r="A465" s="31">
        <v>455</v>
      </c>
      <c r="B465" s="66" t="s">
        <v>314</v>
      </c>
      <c r="C465" s="71" t="s">
        <v>315</v>
      </c>
      <c r="D465" s="36">
        <v>0</v>
      </c>
    </row>
    <row r="466" spans="1:4" ht="45">
      <c r="A466" s="31">
        <v>456</v>
      </c>
      <c r="B466" s="66" t="s">
        <v>536</v>
      </c>
      <c r="C466" s="71" t="s">
        <v>327</v>
      </c>
      <c r="D466" s="36">
        <f>D467</f>
        <v>0</v>
      </c>
    </row>
    <row r="467" spans="1:4" ht="54">
      <c r="A467" s="31">
        <v>457</v>
      </c>
      <c r="B467" s="62" t="s">
        <v>330</v>
      </c>
      <c r="C467" s="63" t="s">
        <v>331</v>
      </c>
      <c r="D467" s="69">
        <v>0</v>
      </c>
    </row>
    <row r="468" spans="1:4" ht="60">
      <c r="A468" s="31">
        <v>458</v>
      </c>
      <c r="B468" s="66" t="s">
        <v>332</v>
      </c>
      <c r="C468" s="71" t="s">
        <v>333</v>
      </c>
      <c r="D468" s="36">
        <v>0</v>
      </c>
    </row>
    <row r="469" spans="1:4" ht="15">
      <c r="A469" s="31">
        <v>459</v>
      </c>
      <c r="B469" s="66" t="s">
        <v>336</v>
      </c>
      <c r="C469" s="71" t="s">
        <v>337</v>
      </c>
      <c r="D469" s="36">
        <v>0</v>
      </c>
    </row>
    <row r="470" spans="1:4" ht="30">
      <c r="A470" s="31">
        <v>460</v>
      </c>
      <c r="B470" s="66" t="s">
        <v>338</v>
      </c>
      <c r="C470" s="58" t="s">
        <v>339</v>
      </c>
      <c r="D470" s="36">
        <v>0</v>
      </c>
    </row>
    <row r="471" spans="1:4" ht="45">
      <c r="A471" s="31">
        <v>461</v>
      </c>
      <c r="B471" s="66" t="s">
        <v>537</v>
      </c>
      <c r="C471" s="58" t="s">
        <v>341</v>
      </c>
      <c r="D471" s="36">
        <f>D472</f>
        <v>0</v>
      </c>
    </row>
    <row r="472" spans="1:4" ht="40.5">
      <c r="A472" s="31">
        <v>462</v>
      </c>
      <c r="B472" s="62" t="s">
        <v>344</v>
      </c>
      <c r="C472" s="63" t="s">
        <v>345</v>
      </c>
      <c r="D472" s="69">
        <v>0</v>
      </c>
    </row>
    <row r="473" spans="1:4" ht="30">
      <c r="A473" s="31">
        <v>463</v>
      </c>
      <c r="B473" s="66" t="s">
        <v>348</v>
      </c>
      <c r="C473" s="58" t="s">
        <v>349</v>
      </c>
      <c r="D473" s="36">
        <v>3590</v>
      </c>
    </row>
    <row r="474" spans="1:4" ht="45">
      <c r="A474" s="31">
        <v>464</v>
      </c>
      <c r="B474" s="66" t="s">
        <v>364</v>
      </c>
      <c r="C474" s="58" t="s">
        <v>365</v>
      </c>
      <c r="D474" s="36">
        <v>6000</v>
      </c>
    </row>
    <row r="475" spans="1:4" ht="45">
      <c r="A475" s="31">
        <v>465</v>
      </c>
      <c r="B475" s="57" t="s">
        <v>366</v>
      </c>
      <c r="C475" s="58" t="s">
        <v>367</v>
      </c>
      <c r="D475" s="59">
        <f>SUM(D476:D478)</f>
        <v>25776</v>
      </c>
    </row>
    <row r="476" spans="1:4" ht="16.5">
      <c r="A476" s="31">
        <v>466</v>
      </c>
      <c r="B476" s="62" t="s">
        <v>368</v>
      </c>
      <c r="C476" s="63" t="s">
        <v>369</v>
      </c>
      <c r="D476" s="64">
        <v>21660</v>
      </c>
    </row>
    <row r="477" spans="1:4" ht="16.5">
      <c r="A477" s="31">
        <v>467</v>
      </c>
      <c r="B477" s="62" t="s">
        <v>370</v>
      </c>
      <c r="C477" s="63" t="s">
        <v>371</v>
      </c>
      <c r="D477" s="64">
        <v>0</v>
      </c>
    </row>
    <row r="478" spans="1:4" ht="16.5">
      <c r="A478" s="31">
        <v>468</v>
      </c>
      <c r="B478" s="62" t="s">
        <v>372</v>
      </c>
      <c r="C478" s="63" t="s">
        <v>373</v>
      </c>
      <c r="D478" s="64">
        <v>4116</v>
      </c>
    </row>
    <row r="479" spans="1:4" ht="30">
      <c r="A479" s="31">
        <v>469</v>
      </c>
      <c r="B479" s="57" t="s">
        <v>374</v>
      </c>
      <c r="C479" s="58" t="s">
        <v>375</v>
      </c>
      <c r="D479" s="59">
        <f>SUM(D480:D482)</f>
        <v>38338</v>
      </c>
    </row>
    <row r="480" spans="1:4" ht="16.5">
      <c r="A480" s="31">
        <v>470</v>
      </c>
      <c r="B480" s="62" t="s">
        <v>376</v>
      </c>
      <c r="C480" s="63" t="s">
        <v>377</v>
      </c>
      <c r="D480" s="64">
        <f>30494+2000</f>
        <v>32494</v>
      </c>
    </row>
    <row r="481" spans="1:4" ht="16.5">
      <c r="A481" s="31">
        <v>471</v>
      </c>
      <c r="B481" s="62" t="s">
        <v>370</v>
      </c>
      <c r="C481" s="63" t="s">
        <v>378</v>
      </c>
      <c r="D481" s="64">
        <v>0</v>
      </c>
    </row>
    <row r="482" spans="1:4" ht="16.5">
      <c r="A482" s="31">
        <v>472</v>
      </c>
      <c r="B482" s="62" t="s">
        <v>372</v>
      </c>
      <c r="C482" s="63" t="s">
        <v>379</v>
      </c>
      <c r="D482" s="64">
        <v>5844</v>
      </c>
    </row>
    <row r="483" spans="1:4" ht="75">
      <c r="A483" s="31">
        <v>473</v>
      </c>
      <c r="B483" s="57" t="s">
        <v>352</v>
      </c>
      <c r="C483" s="58" t="s">
        <v>353</v>
      </c>
      <c r="D483" s="36">
        <v>17483</v>
      </c>
    </row>
    <row r="484" spans="1:4" ht="30">
      <c r="A484" s="31">
        <v>474</v>
      </c>
      <c r="B484" s="60" t="s">
        <v>538</v>
      </c>
      <c r="C484" s="66" t="s">
        <v>355</v>
      </c>
      <c r="D484" s="60">
        <f t="shared" ref="D484" si="143">D485</f>
        <v>0</v>
      </c>
    </row>
    <row r="485" spans="1:4" ht="40.5">
      <c r="A485" s="31">
        <v>475</v>
      </c>
      <c r="B485" s="62" t="s">
        <v>358</v>
      </c>
      <c r="C485" s="63" t="s">
        <v>359</v>
      </c>
      <c r="D485" s="69">
        <v>0</v>
      </c>
    </row>
    <row r="486" spans="1:4" ht="71.25">
      <c r="A486" s="31">
        <v>476</v>
      </c>
      <c r="B486" s="75" t="s">
        <v>539</v>
      </c>
      <c r="C486" s="76" t="s">
        <v>401</v>
      </c>
      <c r="D486" s="56">
        <f>D487+D492+D496+D500+D504+D508+D512+D516+D520+D524+D528+D532+D535+D539</f>
        <v>223</v>
      </c>
    </row>
    <row r="487" spans="1:4" ht="30">
      <c r="A487" s="31">
        <v>477</v>
      </c>
      <c r="B487" s="66" t="s">
        <v>540</v>
      </c>
      <c r="C487" s="71" t="s">
        <v>403</v>
      </c>
      <c r="D487" s="59">
        <f>SUM(D488:D491)</f>
        <v>0</v>
      </c>
    </row>
    <row r="488" spans="1:4" ht="27">
      <c r="A488" s="31">
        <v>478</v>
      </c>
      <c r="B488" s="62" t="s">
        <v>404</v>
      </c>
      <c r="C488" s="63" t="s">
        <v>405</v>
      </c>
      <c r="D488" s="64">
        <v>0</v>
      </c>
    </row>
    <row r="489" spans="1:4" ht="27">
      <c r="A489" s="31">
        <v>479</v>
      </c>
      <c r="B489" s="62" t="s">
        <v>406</v>
      </c>
      <c r="C489" s="63" t="s">
        <v>407</v>
      </c>
      <c r="D489" s="64">
        <v>0</v>
      </c>
    </row>
    <row r="490" spans="1:4" ht="16.5">
      <c r="A490" s="31">
        <v>480</v>
      </c>
      <c r="B490" s="62" t="s">
        <v>408</v>
      </c>
      <c r="C490" s="63" t="s">
        <v>409</v>
      </c>
      <c r="D490" s="64">
        <v>0</v>
      </c>
    </row>
    <row r="491" spans="1:4" ht="16.5">
      <c r="A491" s="31">
        <v>481</v>
      </c>
      <c r="B491" s="62" t="s">
        <v>410</v>
      </c>
      <c r="C491" s="63" t="s">
        <v>411</v>
      </c>
      <c r="D491" s="64">
        <v>0</v>
      </c>
    </row>
    <row r="492" spans="1:4" ht="30">
      <c r="A492" s="31">
        <v>482</v>
      </c>
      <c r="B492" s="66" t="s">
        <v>541</v>
      </c>
      <c r="C492" s="71" t="s">
        <v>413</v>
      </c>
      <c r="D492" s="59">
        <f>SUM(D493:D495)</f>
        <v>0</v>
      </c>
    </row>
    <row r="493" spans="1:4" ht="27">
      <c r="A493" s="31">
        <v>483</v>
      </c>
      <c r="B493" s="62" t="s">
        <v>404</v>
      </c>
      <c r="C493" s="63" t="s">
        <v>414</v>
      </c>
      <c r="D493" s="64">
        <v>0</v>
      </c>
    </row>
    <row r="494" spans="1:4" ht="27">
      <c r="A494" s="31">
        <v>484</v>
      </c>
      <c r="B494" s="62" t="s">
        <v>406</v>
      </c>
      <c r="C494" s="63" t="s">
        <v>415</v>
      </c>
      <c r="D494" s="64">
        <v>0</v>
      </c>
    </row>
    <row r="495" spans="1:4" ht="16.5">
      <c r="A495" s="31">
        <v>485</v>
      </c>
      <c r="B495" s="62" t="s">
        <v>408</v>
      </c>
      <c r="C495" s="63" t="s">
        <v>416</v>
      </c>
      <c r="D495" s="64">
        <v>0</v>
      </c>
    </row>
    <row r="496" spans="1:4" ht="30">
      <c r="A496" s="31">
        <v>486</v>
      </c>
      <c r="B496" s="66" t="s">
        <v>542</v>
      </c>
      <c r="C496" s="71" t="s">
        <v>418</v>
      </c>
      <c r="D496" s="59">
        <f>SUM(D497:D499)</f>
        <v>0</v>
      </c>
    </row>
    <row r="497" spans="1:4" ht="27">
      <c r="A497" s="31">
        <v>487</v>
      </c>
      <c r="B497" s="62" t="s">
        <v>404</v>
      </c>
      <c r="C497" s="63" t="s">
        <v>419</v>
      </c>
      <c r="D497" s="64">
        <v>0</v>
      </c>
    </row>
    <row r="498" spans="1:4" ht="27">
      <c r="A498" s="31">
        <v>488</v>
      </c>
      <c r="B498" s="62" t="s">
        <v>406</v>
      </c>
      <c r="C498" s="63" t="s">
        <v>420</v>
      </c>
      <c r="D498" s="64">
        <v>0</v>
      </c>
    </row>
    <row r="499" spans="1:4" ht="16.5">
      <c r="A499" s="31">
        <v>489</v>
      </c>
      <c r="B499" s="62" t="s">
        <v>408</v>
      </c>
      <c r="C499" s="63" t="s">
        <v>421</v>
      </c>
      <c r="D499" s="64">
        <v>0</v>
      </c>
    </row>
    <row r="500" spans="1:4" ht="30">
      <c r="A500" s="31">
        <v>490</v>
      </c>
      <c r="B500" s="66" t="s">
        <v>543</v>
      </c>
      <c r="C500" s="71" t="s">
        <v>423</v>
      </c>
      <c r="D500" s="59">
        <f>SUM(D501:D503)</f>
        <v>0</v>
      </c>
    </row>
    <row r="501" spans="1:4" ht="27">
      <c r="A501" s="31">
        <v>491</v>
      </c>
      <c r="B501" s="62" t="s">
        <v>404</v>
      </c>
      <c r="C501" s="63" t="s">
        <v>424</v>
      </c>
      <c r="D501" s="64">
        <v>0</v>
      </c>
    </row>
    <row r="502" spans="1:4" ht="27">
      <c r="A502" s="31">
        <v>492</v>
      </c>
      <c r="B502" s="62" t="s">
        <v>406</v>
      </c>
      <c r="C502" s="63" t="s">
        <v>425</v>
      </c>
      <c r="D502" s="64">
        <v>0</v>
      </c>
    </row>
    <row r="503" spans="1:4" ht="16.5">
      <c r="A503" s="31">
        <v>493</v>
      </c>
      <c r="B503" s="62" t="s">
        <v>408</v>
      </c>
      <c r="C503" s="63" t="s">
        <v>426</v>
      </c>
      <c r="D503" s="64">
        <v>0</v>
      </c>
    </row>
    <row r="504" spans="1:4" ht="30">
      <c r="A504" s="31">
        <v>494</v>
      </c>
      <c r="B504" s="66" t="s">
        <v>544</v>
      </c>
      <c r="C504" s="71" t="s">
        <v>428</v>
      </c>
      <c r="D504" s="59">
        <f>SUM(D505:D507)</f>
        <v>0</v>
      </c>
    </row>
    <row r="505" spans="1:4" ht="27">
      <c r="A505" s="31">
        <v>495</v>
      </c>
      <c r="B505" s="62" t="s">
        <v>404</v>
      </c>
      <c r="C505" s="63" t="s">
        <v>429</v>
      </c>
      <c r="D505" s="64">
        <v>0</v>
      </c>
    </row>
    <row r="506" spans="1:4" ht="27">
      <c r="A506" s="31">
        <v>496</v>
      </c>
      <c r="B506" s="62" t="s">
        <v>406</v>
      </c>
      <c r="C506" s="63" t="s">
        <v>430</v>
      </c>
      <c r="D506" s="64">
        <v>0</v>
      </c>
    </row>
    <row r="507" spans="1:4" ht="16.5">
      <c r="A507" s="31">
        <v>497</v>
      </c>
      <c r="B507" s="62" t="s">
        <v>408</v>
      </c>
      <c r="C507" s="63" t="s">
        <v>431</v>
      </c>
      <c r="D507" s="64">
        <v>0</v>
      </c>
    </row>
    <row r="508" spans="1:4" ht="30">
      <c r="A508" s="31">
        <v>498</v>
      </c>
      <c r="B508" s="66" t="s">
        <v>545</v>
      </c>
      <c r="C508" s="71" t="s">
        <v>433</v>
      </c>
      <c r="D508" s="59">
        <f>SUM(D509:D511)</f>
        <v>0</v>
      </c>
    </row>
    <row r="509" spans="1:4" ht="27">
      <c r="A509" s="31">
        <v>499</v>
      </c>
      <c r="B509" s="62" t="s">
        <v>404</v>
      </c>
      <c r="C509" s="63" t="s">
        <v>434</v>
      </c>
      <c r="D509" s="64">
        <v>0</v>
      </c>
    </row>
    <row r="510" spans="1:4" ht="27">
      <c r="A510" s="31">
        <v>500</v>
      </c>
      <c r="B510" s="62" t="s">
        <v>406</v>
      </c>
      <c r="C510" s="63" t="s">
        <v>435</v>
      </c>
      <c r="D510" s="64">
        <v>0</v>
      </c>
    </row>
    <row r="511" spans="1:4" ht="16.5">
      <c r="A511" s="31">
        <v>501</v>
      </c>
      <c r="B511" s="62" t="s">
        <v>408</v>
      </c>
      <c r="C511" s="63" t="s">
        <v>436</v>
      </c>
      <c r="D511" s="64">
        <v>0</v>
      </c>
    </row>
    <row r="512" spans="1:4" ht="45">
      <c r="A512" s="31">
        <v>502</v>
      </c>
      <c r="B512" s="57" t="s">
        <v>546</v>
      </c>
      <c r="C512" s="58" t="s">
        <v>438</v>
      </c>
      <c r="D512" s="59">
        <f>SUM(D513:D515)</f>
        <v>0</v>
      </c>
    </row>
    <row r="513" spans="1:4" ht="27">
      <c r="A513" s="31">
        <v>503</v>
      </c>
      <c r="B513" s="62" t="s">
        <v>404</v>
      </c>
      <c r="C513" s="63" t="s">
        <v>439</v>
      </c>
      <c r="D513" s="64">
        <v>0</v>
      </c>
    </row>
    <row r="514" spans="1:4" ht="27">
      <c r="A514" s="31">
        <v>504</v>
      </c>
      <c r="B514" s="62" t="s">
        <v>406</v>
      </c>
      <c r="C514" s="63" t="s">
        <v>440</v>
      </c>
      <c r="D514" s="64">
        <v>0</v>
      </c>
    </row>
    <row r="515" spans="1:4" ht="16.5">
      <c r="A515" s="31">
        <v>505</v>
      </c>
      <c r="B515" s="62" t="s">
        <v>408</v>
      </c>
      <c r="C515" s="63" t="s">
        <v>441</v>
      </c>
      <c r="D515" s="64">
        <v>0</v>
      </c>
    </row>
    <row r="516" spans="1:4" ht="45">
      <c r="A516" s="31">
        <v>506</v>
      </c>
      <c r="B516" s="57" t="s">
        <v>547</v>
      </c>
      <c r="C516" s="58" t="s">
        <v>443</v>
      </c>
      <c r="D516" s="59">
        <f>SUM(D517:D519)</f>
        <v>0</v>
      </c>
    </row>
    <row r="517" spans="1:4" ht="27">
      <c r="A517" s="31">
        <v>507</v>
      </c>
      <c r="B517" s="62" t="s">
        <v>404</v>
      </c>
      <c r="C517" s="63" t="s">
        <v>444</v>
      </c>
      <c r="D517" s="64">
        <v>0</v>
      </c>
    </row>
    <row r="518" spans="1:4" ht="27">
      <c r="A518" s="31">
        <v>508</v>
      </c>
      <c r="B518" s="62" t="s">
        <v>406</v>
      </c>
      <c r="C518" s="63" t="s">
        <v>445</v>
      </c>
      <c r="D518" s="64">
        <v>0</v>
      </c>
    </row>
    <row r="519" spans="1:4" ht="16.5">
      <c r="A519" s="31">
        <v>509</v>
      </c>
      <c r="B519" s="62" t="s">
        <v>408</v>
      </c>
      <c r="C519" s="63" t="s">
        <v>446</v>
      </c>
      <c r="D519" s="64">
        <v>0</v>
      </c>
    </row>
    <row r="520" spans="1:4" ht="30">
      <c r="A520" s="31">
        <v>510</v>
      </c>
      <c r="B520" s="57" t="s">
        <v>548</v>
      </c>
      <c r="C520" s="58" t="s">
        <v>448</v>
      </c>
      <c r="D520" s="59">
        <f>SUM(D521:D523)</f>
        <v>223</v>
      </c>
    </row>
    <row r="521" spans="1:4" ht="27">
      <c r="A521" s="31">
        <v>511</v>
      </c>
      <c r="B521" s="62" t="s">
        <v>404</v>
      </c>
      <c r="C521" s="63" t="s">
        <v>449</v>
      </c>
      <c r="D521" s="64">
        <v>33</v>
      </c>
    </row>
    <row r="522" spans="1:4" ht="27">
      <c r="A522" s="31">
        <v>512</v>
      </c>
      <c r="B522" s="62" t="s">
        <v>406</v>
      </c>
      <c r="C522" s="63" t="s">
        <v>450</v>
      </c>
      <c r="D522" s="64">
        <v>28</v>
      </c>
    </row>
    <row r="523" spans="1:4" ht="16.5">
      <c r="A523" s="31">
        <v>513</v>
      </c>
      <c r="B523" s="62" t="s">
        <v>408</v>
      </c>
      <c r="C523" s="63" t="s">
        <v>451</v>
      </c>
      <c r="D523" s="64">
        <v>162</v>
      </c>
    </row>
    <row r="524" spans="1:4" ht="30">
      <c r="A524" s="31">
        <v>514</v>
      </c>
      <c r="B524" s="57" t="s">
        <v>549</v>
      </c>
      <c r="C524" s="58" t="s">
        <v>453</v>
      </c>
      <c r="D524" s="59">
        <f>SUM(D525:D527)</f>
        <v>0</v>
      </c>
    </row>
    <row r="525" spans="1:4" ht="27">
      <c r="A525" s="31">
        <v>515</v>
      </c>
      <c r="B525" s="62" t="s">
        <v>404</v>
      </c>
      <c r="C525" s="63" t="s">
        <v>454</v>
      </c>
      <c r="D525" s="64">
        <v>0</v>
      </c>
    </row>
    <row r="526" spans="1:4" ht="27">
      <c r="A526" s="31">
        <v>516</v>
      </c>
      <c r="B526" s="62" t="s">
        <v>406</v>
      </c>
      <c r="C526" s="63" t="s">
        <v>455</v>
      </c>
      <c r="D526" s="64">
        <v>0</v>
      </c>
    </row>
    <row r="527" spans="1:4" ht="16.5">
      <c r="A527" s="31">
        <v>517</v>
      </c>
      <c r="B527" s="62" t="s">
        <v>456</v>
      </c>
      <c r="C527" s="63" t="s">
        <v>457</v>
      </c>
      <c r="D527" s="64">
        <v>0</v>
      </c>
    </row>
    <row r="528" spans="1:4" ht="30">
      <c r="A528" s="31">
        <v>518</v>
      </c>
      <c r="B528" s="57" t="s">
        <v>458</v>
      </c>
      <c r="C528" s="58" t="s">
        <v>459</v>
      </c>
      <c r="D528" s="59">
        <f>SUM(D529:D531)</f>
        <v>0</v>
      </c>
    </row>
    <row r="529" spans="1:4" ht="27">
      <c r="A529" s="31">
        <v>519</v>
      </c>
      <c r="B529" s="62" t="s">
        <v>404</v>
      </c>
      <c r="C529" s="63" t="s">
        <v>460</v>
      </c>
      <c r="D529" s="64">
        <v>0</v>
      </c>
    </row>
    <row r="530" spans="1:4" ht="27">
      <c r="A530" s="31">
        <v>520</v>
      </c>
      <c r="B530" s="62" t="s">
        <v>406</v>
      </c>
      <c r="C530" s="63" t="s">
        <v>461</v>
      </c>
      <c r="D530" s="64">
        <v>0</v>
      </c>
    </row>
    <row r="531" spans="1:4" ht="16.5">
      <c r="A531" s="31">
        <v>521</v>
      </c>
      <c r="B531" s="62" t="s">
        <v>456</v>
      </c>
      <c r="C531" s="63" t="s">
        <v>462</v>
      </c>
      <c r="D531" s="64">
        <v>0</v>
      </c>
    </row>
    <row r="532" spans="1:4" ht="60">
      <c r="A532" s="31">
        <v>522</v>
      </c>
      <c r="B532" s="57" t="s">
        <v>463</v>
      </c>
      <c r="C532" s="58" t="s">
        <v>464</v>
      </c>
      <c r="D532" s="59">
        <f>SUM(D533:D534)</f>
        <v>0</v>
      </c>
    </row>
    <row r="533" spans="1:4" ht="27">
      <c r="A533" s="31">
        <v>523</v>
      </c>
      <c r="B533" s="62" t="s">
        <v>404</v>
      </c>
      <c r="C533" s="63" t="s">
        <v>465</v>
      </c>
      <c r="D533" s="64">
        <v>0</v>
      </c>
    </row>
    <row r="534" spans="1:4" ht="27">
      <c r="A534" s="31">
        <v>524</v>
      </c>
      <c r="B534" s="62" t="s">
        <v>406</v>
      </c>
      <c r="C534" s="63" t="s">
        <v>466</v>
      </c>
      <c r="D534" s="64">
        <v>0</v>
      </c>
    </row>
    <row r="535" spans="1:4" ht="45">
      <c r="A535" s="31">
        <v>525</v>
      </c>
      <c r="B535" s="57" t="s">
        <v>467</v>
      </c>
      <c r="C535" s="58" t="s">
        <v>468</v>
      </c>
      <c r="D535" s="59">
        <f>SUM(D536:D538)</f>
        <v>0</v>
      </c>
    </row>
    <row r="536" spans="1:4" ht="27">
      <c r="A536" s="31">
        <v>526</v>
      </c>
      <c r="B536" s="62" t="s">
        <v>404</v>
      </c>
      <c r="C536" s="63" t="s">
        <v>469</v>
      </c>
      <c r="D536" s="64">
        <v>0</v>
      </c>
    </row>
    <row r="537" spans="1:4" ht="27">
      <c r="A537" s="31">
        <v>527</v>
      </c>
      <c r="B537" s="62" t="s">
        <v>406</v>
      </c>
      <c r="C537" s="63" t="s">
        <v>470</v>
      </c>
      <c r="D537" s="64">
        <v>0</v>
      </c>
    </row>
    <row r="538" spans="1:4" ht="16.5">
      <c r="A538" s="31">
        <v>528</v>
      </c>
      <c r="B538" s="62" t="s">
        <v>456</v>
      </c>
      <c r="C538" s="63" t="s">
        <v>471</v>
      </c>
      <c r="D538" s="64">
        <v>0</v>
      </c>
    </row>
    <row r="539" spans="1:4" ht="45">
      <c r="A539" s="31">
        <v>529</v>
      </c>
      <c r="B539" s="57" t="s">
        <v>472</v>
      </c>
      <c r="C539" s="58" t="s">
        <v>473</v>
      </c>
      <c r="D539" s="59">
        <f>SUM(D540:D542)</f>
        <v>0</v>
      </c>
    </row>
    <row r="540" spans="1:4" ht="27">
      <c r="A540" s="31">
        <v>530</v>
      </c>
      <c r="B540" s="62" t="s">
        <v>404</v>
      </c>
      <c r="C540" s="63" t="s">
        <v>474</v>
      </c>
      <c r="D540" s="64">
        <v>0</v>
      </c>
    </row>
    <row r="541" spans="1:4" ht="27">
      <c r="A541" s="31">
        <v>531</v>
      </c>
      <c r="B541" s="62" t="s">
        <v>406</v>
      </c>
      <c r="C541" s="63" t="s">
        <v>475</v>
      </c>
      <c r="D541" s="64">
        <v>0</v>
      </c>
    </row>
    <row r="542" spans="1:4" ht="16.5">
      <c r="A542" s="31">
        <v>532</v>
      </c>
      <c r="B542" s="62" t="s">
        <v>456</v>
      </c>
      <c r="C542" s="63" t="s">
        <v>476</v>
      </c>
      <c r="D542" s="64">
        <v>0</v>
      </c>
    </row>
    <row r="543" spans="1:4" ht="28.5">
      <c r="A543" s="31">
        <v>533</v>
      </c>
      <c r="B543" s="75" t="s">
        <v>477</v>
      </c>
      <c r="C543" s="76" t="s">
        <v>478</v>
      </c>
      <c r="D543" s="56">
        <f t="shared" ref="D543" si="144">D544</f>
        <v>0</v>
      </c>
    </row>
    <row r="544" spans="1:4" ht="45">
      <c r="A544" s="31">
        <v>534</v>
      </c>
      <c r="B544" s="66" t="s">
        <v>479</v>
      </c>
      <c r="C544" s="71" t="s">
        <v>480</v>
      </c>
      <c r="D544" s="59">
        <v>0</v>
      </c>
    </row>
    <row r="545" spans="1:4" ht="71.25">
      <c r="A545" s="31">
        <v>535</v>
      </c>
      <c r="B545" s="75" t="s">
        <v>481</v>
      </c>
      <c r="C545" s="76" t="s">
        <v>482</v>
      </c>
      <c r="D545" s="56">
        <f t="shared" ref="D545" si="145">D546+D550</f>
        <v>96541</v>
      </c>
    </row>
    <row r="546" spans="1:4" ht="30">
      <c r="A546" s="31">
        <v>536</v>
      </c>
      <c r="B546" s="66" t="s">
        <v>483</v>
      </c>
      <c r="C546" s="71" t="s">
        <v>484</v>
      </c>
      <c r="D546" s="36">
        <f>SUM(D547:D549)</f>
        <v>93017</v>
      </c>
    </row>
    <row r="547" spans="1:4" ht="27">
      <c r="A547" s="31">
        <v>537</v>
      </c>
      <c r="B547" s="62" t="s">
        <v>404</v>
      </c>
      <c r="C547" s="63" t="s">
        <v>485</v>
      </c>
      <c r="D547" s="65">
        <f>60344-7870</f>
        <v>52474</v>
      </c>
    </row>
    <row r="548" spans="1:4" ht="27">
      <c r="A548" s="31">
        <v>538</v>
      </c>
      <c r="B548" s="62" t="s">
        <v>406</v>
      </c>
      <c r="C548" s="63" t="s">
        <v>486</v>
      </c>
      <c r="D548" s="69">
        <f>19199+1344</f>
        <v>20543</v>
      </c>
    </row>
    <row r="549" spans="1:4" ht="16.5">
      <c r="A549" s="31">
        <v>539</v>
      </c>
      <c r="B549" s="62" t="s">
        <v>408</v>
      </c>
      <c r="C549" s="63" t="s">
        <v>487</v>
      </c>
      <c r="D549" s="69">
        <f>10000+10000</f>
        <v>20000</v>
      </c>
    </row>
    <row r="550" spans="1:4" ht="30">
      <c r="A550" s="31">
        <v>540</v>
      </c>
      <c r="B550" s="66" t="s">
        <v>488</v>
      </c>
      <c r="C550" s="71" t="s">
        <v>489</v>
      </c>
      <c r="D550" s="59">
        <f>SUM(D551:D553)</f>
        <v>3524</v>
      </c>
    </row>
    <row r="551" spans="1:4" ht="27">
      <c r="A551" s="31">
        <v>541</v>
      </c>
      <c r="B551" s="62" t="s">
        <v>404</v>
      </c>
      <c r="C551" s="63" t="s">
        <v>490</v>
      </c>
      <c r="D551" s="64">
        <v>3379</v>
      </c>
    </row>
    <row r="552" spans="1:4" ht="27">
      <c r="A552" s="31">
        <v>542</v>
      </c>
      <c r="B552" s="62" t="s">
        <v>406</v>
      </c>
      <c r="C552" s="63" t="s">
        <v>491</v>
      </c>
      <c r="D552" s="64">
        <v>145</v>
      </c>
    </row>
    <row r="553" spans="1:4" ht="16.5">
      <c r="A553" s="31">
        <v>543</v>
      </c>
      <c r="B553" s="62" t="s">
        <v>408</v>
      </c>
      <c r="C553" s="63" t="s">
        <v>492</v>
      </c>
      <c r="D553" s="64">
        <v>0</v>
      </c>
    </row>
    <row r="554" spans="1:4">
      <c r="A554" s="83" t="s">
        <v>550</v>
      </c>
      <c r="B554" s="84" t="s">
        <v>551</v>
      </c>
    </row>
    <row r="555" spans="1:4" s="90" customFormat="1">
      <c r="A555" s="87"/>
      <c r="B555" s="88"/>
      <c r="C555" s="87"/>
      <c r="D555" s="89"/>
    </row>
    <row r="556" spans="1:4" s="90" customFormat="1">
      <c r="B556" s="91"/>
      <c r="C556" s="91"/>
      <c r="D556" s="89"/>
    </row>
    <row r="557" spans="1:4" ht="15">
      <c r="A557" s="92" t="s">
        <v>552</v>
      </c>
      <c r="B557" s="93"/>
      <c r="C557" s="94" t="s">
        <v>553</v>
      </c>
      <c r="D557" s="95" t="s">
        <v>554</v>
      </c>
    </row>
    <row r="558" spans="1:4" ht="15">
      <c r="A558" s="92" t="s">
        <v>555</v>
      </c>
      <c r="B558" s="93"/>
      <c r="C558" s="94" t="s">
        <v>556</v>
      </c>
      <c r="D558" s="95" t="s">
        <v>557</v>
      </c>
    </row>
    <row r="560" spans="1:4" ht="12.75">
      <c r="A560" s="96"/>
      <c r="B560" s="97"/>
      <c r="C560" s="97"/>
      <c r="D560" s="96"/>
    </row>
    <row r="561" spans="1:4" s="99" customFormat="1" ht="12.75">
      <c r="A561" s="96"/>
      <c r="B561" s="97"/>
      <c r="C561" s="97"/>
      <c r="D561" s="96"/>
    </row>
    <row r="564" spans="1:4" s="99" customFormat="1" ht="12.75">
      <c r="A564" s="100"/>
      <c r="B564" s="97"/>
      <c r="C564" s="97"/>
      <c r="D564" s="96"/>
    </row>
  </sheetData>
  <autoFilter ref="A1:D564"/>
  <mergeCells count="3">
    <mergeCell ref="A8:A9"/>
    <mergeCell ref="B8:B9"/>
    <mergeCell ref="C8:C9"/>
  </mergeCells>
  <printOptions horizontalCentered="1"/>
  <pageMargins left="0.47244094488188981" right="0.47244094488188981" top="0.47244094488188981" bottom="0.55118110236220474" header="0.31496062992125984" footer="0.51181102362204722"/>
  <pageSetup paperSize="9" scale="70" orientation="portrait" horizontalDpi="4294967294" verticalDpi="4294967294"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399"/>
  <sheetViews>
    <sheetView tabSelected="1" zoomScale="98" zoomScaleNormal="98" workbookViewId="0"/>
  </sheetViews>
  <sheetFormatPr defaultRowHeight="15"/>
  <cols>
    <col min="1" max="1" width="5.28515625" style="37" customWidth="1"/>
    <col min="2" max="2" width="64.85546875" style="37" customWidth="1"/>
    <col min="3" max="3" width="21.140625" style="253" customWidth="1"/>
    <col min="4" max="4" width="22.7109375" style="240" bestFit="1" customWidth="1"/>
    <col min="5" max="16384" width="9.140625" style="37"/>
  </cols>
  <sheetData>
    <row r="1" spans="1:4" s="5" customFormat="1" ht="15.75">
      <c r="A1" s="1" t="s">
        <v>558</v>
      </c>
      <c r="C1" s="102"/>
      <c r="D1" s="103" t="s">
        <v>1</v>
      </c>
    </row>
    <row r="2" spans="1:4" s="9" customFormat="1" ht="7.5" customHeight="1">
      <c r="C2" s="19"/>
      <c r="D2" s="10"/>
    </row>
    <row r="3" spans="1:4" s="108" customFormat="1" ht="54" customHeight="1">
      <c r="A3" s="104" t="s">
        <v>559</v>
      </c>
      <c r="B3" s="105"/>
      <c r="C3" s="106"/>
      <c r="D3" s="107"/>
    </row>
    <row r="4" spans="1:4" s="9" customFormat="1" ht="8.25" customHeight="1">
      <c r="A4" s="109"/>
      <c r="B4" s="110"/>
      <c r="C4" s="111"/>
      <c r="D4" s="112"/>
    </row>
    <row r="5" spans="1:4" s="9" customFormat="1">
      <c r="C5" s="19"/>
      <c r="D5" s="113" t="s">
        <v>3</v>
      </c>
    </row>
    <row r="6" spans="1:4" s="29" customFormat="1" ht="12.75" customHeight="1">
      <c r="A6" s="114" t="s">
        <v>4</v>
      </c>
      <c r="B6" s="26" t="s">
        <v>5</v>
      </c>
      <c r="C6" s="115" t="s">
        <v>6</v>
      </c>
      <c r="D6" s="28" t="s">
        <v>7</v>
      </c>
    </row>
    <row r="7" spans="1:4" s="29" customFormat="1" ht="31.5" customHeight="1">
      <c r="A7" s="114"/>
      <c r="B7" s="26"/>
      <c r="C7" s="115"/>
      <c r="D7" s="28" t="s">
        <v>8</v>
      </c>
    </row>
    <row r="8" spans="1:4" s="29" customFormat="1" ht="12.75">
      <c r="A8" s="31">
        <v>0</v>
      </c>
      <c r="B8" s="31">
        <v>1</v>
      </c>
      <c r="C8" s="116">
        <v>2</v>
      </c>
      <c r="D8" s="31">
        <v>3</v>
      </c>
    </row>
    <row r="9" spans="1:4" ht="30">
      <c r="A9" s="117">
        <v>1</v>
      </c>
      <c r="B9" s="118" t="s">
        <v>560</v>
      </c>
      <c r="C9" s="119" t="s">
        <v>561</v>
      </c>
      <c r="D9" s="120">
        <f>D607+D942</f>
        <v>826979.11</v>
      </c>
    </row>
    <row r="10" spans="1:4" ht="17.25">
      <c r="A10" s="117">
        <v>2</v>
      </c>
      <c r="B10" s="121" t="s">
        <v>562</v>
      </c>
      <c r="C10" s="122" t="s">
        <v>563</v>
      </c>
      <c r="D10" s="123">
        <f>D11+D12+D13+D16+D20+D22+D31+D40+D49+D55+D76+D82+D86</f>
        <v>669684.11</v>
      </c>
    </row>
    <row r="11" spans="1:4" ht="15.75">
      <c r="A11" s="117">
        <v>3</v>
      </c>
      <c r="B11" s="124" t="s">
        <v>564</v>
      </c>
      <c r="C11" s="125">
        <v>10</v>
      </c>
      <c r="D11" s="126">
        <f t="shared" ref="D11" si="0">D113+D153+D190+D213+D273+D311+D367+D409+D442+D534</f>
        <v>122610</v>
      </c>
    </row>
    <row r="12" spans="1:4" ht="15.75">
      <c r="A12" s="117">
        <v>4</v>
      </c>
      <c r="B12" s="124" t="s">
        <v>565</v>
      </c>
      <c r="C12" s="127">
        <v>20</v>
      </c>
      <c r="D12" s="126">
        <f t="shared" ref="D12" si="1">D114+D154+D175+D191+D214+D274+D312+D368+D410+D443+D490+D535+D588</f>
        <v>164146</v>
      </c>
    </row>
    <row r="13" spans="1:4" ht="15.75">
      <c r="A13" s="117">
        <v>5</v>
      </c>
      <c r="B13" s="128" t="s">
        <v>566</v>
      </c>
      <c r="C13" s="127">
        <v>30</v>
      </c>
      <c r="D13" s="126">
        <f>D176</f>
        <v>8563</v>
      </c>
    </row>
    <row r="14" spans="1:4">
      <c r="A14" s="117">
        <v>6</v>
      </c>
      <c r="B14" s="129" t="s">
        <v>567</v>
      </c>
      <c r="C14" s="130" t="s">
        <v>568</v>
      </c>
      <c r="D14" s="131">
        <f t="shared" ref="D14:D15" si="2">D612</f>
        <v>5049</v>
      </c>
    </row>
    <row r="15" spans="1:4">
      <c r="A15" s="117">
        <v>7</v>
      </c>
      <c r="B15" s="129" t="s">
        <v>569</v>
      </c>
      <c r="C15" s="130" t="s">
        <v>121</v>
      </c>
      <c r="D15" s="131">
        <f t="shared" si="2"/>
        <v>3514</v>
      </c>
    </row>
    <row r="16" spans="1:4" ht="15.75">
      <c r="A16" s="117">
        <v>8</v>
      </c>
      <c r="B16" s="128" t="s">
        <v>570</v>
      </c>
      <c r="C16" s="125">
        <v>40</v>
      </c>
      <c r="D16" s="126">
        <f t="shared" ref="D16" si="3">D491+D536</f>
        <v>75250</v>
      </c>
    </row>
    <row r="17" spans="1:4">
      <c r="A17" s="117">
        <v>9</v>
      </c>
      <c r="B17" s="132" t="s">
        <v>571</v>
      </c>
      <c r="C17" s="130" t="s">
        <v>572</v>
      </c>
      <c r="D17" s="131">
        <f t="shared" ref="D17:D19" si="4">D615</f>
        <v>49250</v>
      </c>
    </row>
    <row r="18" spans="1:4" ht="30">
      <c r="A18" s="117">
        <v>10</v>
      </c>
      <c r="B18" s="132" t="s">
        <v>304</v>
      </c>
      <c r="C18" s="133" t="s">
        <v>573</v>
      </c>
      <c r="D18" s="131">
        <f t="shared" si="4"/>
        <v>0</v>
      </c>
    </row>
    <row r="19" spans="1:4">
      <c r="A19" s="117">
        <v>11</v>
      </c>
      <c r="B19" s="132" t="s">
        <v>574</v>
      </c>
      <c r="C19" s="133" t="s">
        <v>575</v>
      </c>
      <c r="D19" s="131">
        <f t="shared" si="4"/>
        <v>26000</v>
      </c>
    </row>
    <row r="20" spans="1:4" ht="15.75">
      <c r="A20" s="117">
        <v>12</v>
      </c>
      <c r="B20" s="128" t="s">
        <v>576</v>
      </c>
      <c r="C20" s="127">
        <v>50</v>
      </c>
      <c r="D20" s="126">
        <f>D155</f>
        <v>0</v>
      </c>
    </row>
    <row r="21" spans="1:4">
      <c r="A21" s="117">
        <v>13</v>
      </c>
      <c r="B21" s="132" t="s">
        <v>577</v>
      </c>
      <c r="C21" s="130" t="s">
        <v>578</v>
      </c>
      <c r="D21" s="131">
        <f>D619</f>
        <v>0</v>
      </c>
    </row>
    <row r="22" spans="1:4" ht="31.5">
      <c r="A22" s="117">
        <v>14</v>
      </c>
      <c r="B22" s="128" t="s">
        <v>579</v>
      </c>
      <c r="C22" s="125">
        <v>51</v>
      </c>
      <c r="D22" s="126">
        <f t="shared" ref="D22" si="5">D215+D275+D313+D444</f>
        <v>45972</v>
      </c>
    </row>
    <row r="23" spans="1:4">
      <c r="A23" s="117">
        <v>15</v>
      </c>
      <c r="B23" s="132" t="s">
        <v>580</v>
      </c>
      <c r="C23" s="133" t="s">
        <v>581</v>
      </c>
      <c r="D23" s="131">
        <f>SUM(D24:D26)</f>
        <v>45860</v>
      </c>
    </row>
    <row r="24" spans="1:4" ht="13.5">
      <c r="A24" s="117">
        <v>16</v>
      </c>
      <c r="B24" s="134" t="s">
        <v>582</v>
      </c>
      <c r="C24" s="135" t="s">
        <v>583</v>
      </c>
      <c r="D24" s="136">
        <f>D217+D315</f>
        <v>35860</v>
      </c>
    </row>
    <row r="25" spans="1:4" ht="13.5">
      <c r="A25" s="117">
        <v>17</v>
      </c>
      <c r="B25" s="134" t="s">
        <v>584</v>
      </c>
      <c r="C25" s="135" t="s">
        <v>585</v>
      </c>
      <c r="D25" s="136">
        <f t="shared" ref="D25:D26" si="6">D277</f>
        <v>0</v>
      </c>
    </row>
    <row r="26" spans="1:4" ht="27">
      <c r="A26" s="117">
        <v>18</v>
      </c>
      <c r="B26" s="134" t="s">
        <v>586</v>
      </c>
      <c r="C26" s="135" t="s">
        <v>587</v>
      </c>
      <c r="D26" s="136">
        <f t="shared" si="6"/>
        <v>10000</v>
      </c>
    </row>
    <row r="27" spans="1:4">
      <c r="A27" s="117">
        <v>19</v>
      </c>
      <c r="B27" s="132" t="s">
        <v>588</v>
      </c>
      <c r="C27" s="133" t="s">
        <v>589</v>
      </c>
      <c r="D27" s="131">
        <f>SUM(D28:D30)</f>
        <v>112</v>
      </c>
    </row>
    <row r="28" spans="1:4" ht="13.5">
      <c r="A28" s="117">
        <v>20</v>
      </c>
      <c r="B28" s="134" t="s">
        <v>590</v>
      </c>
      <c r="C28" s="135" t="s">
        <v>591</v>
      </c>
      <c r="D28" s="136">
        <f t="shared" ref="D28:D29" si="7">D280</f>
        <v>0</v>
      </c>
    </row>
    <row r="29" spans="1:4" ht="27">
      <c r="A29" s="117">
        <v>21</v>
      </c>
      <c r="B29" s="134" t="s">
        <v>592</v>
      </c>
      <c r="C29" s="135" t="s">
        <v>593</v>
      </c>
      <c r="D29" s="136">
        <f t="shared" si="7"/>
        <v>0</v>
      </c>
    </row>
    <row r="30" spans="1:4" ht="13.5">
      <c r="A30" s="117">
        <v>22</v>
      </c>
      <c r="B30" s="134" t="s">
        <v>594</v>
      </c>
      <c r="C30" s="135" t="s">
        <v>595</v>
      </c>
      <c r="D30" s="136">
        <f>D446</f>
        <v>112</v>
      </c>
    </row>
    <row r="31" spans="1:4" ht="15.75">
      <c r="A31" s="117">
        <v>23</v>
      </c>
      <c r="B31" s="128" t="s">
        <v>596</v>
      </c>
      <c r="C31" s="125">
        <v>55</v>
      </c>
      <c r="D31" s="126">
        <f>D115+D218+D316+D369+D447+D495+D538+D589+D411</f>
        <v>25791.3</v>
      </c>
    </row>
    <row r="32" spans="1:4">
      <c r="A32" s="117">
        <v>24</v>
      </c>
      <c r="B32" s="129" t="s">
        <v>597</v>
      </c>
      <c r="C32" s="133" t="s">
        <v>598</v>
      </c>
      <c r="D32" s="131">
        <f>SUM(D33:D37)</f>
        <v>25791.3</v>
      </c>
    </row>
    <row r="33" spans="1:4" ht="13.5">
      <c r="A33" s="117">
        <v>25</v>
      </c>
      <c r="B33" s="134" t="s">
        <v>599</v>
      </c>
      <c r="C33" s="135" t="s">
        <v>600</v>
      </c>
      <c r="D33" s="136">
        <f>D318+D497+D540+D413+D449</f>
        <v>15513</v>
      </c>
    </row>
    <row r="34" spans="1:4" ht="13.5">
      <c r="A34" s="117">
        <v>26</v>
      </c>
      <c r="B34" s="134" t="s">
        <v>601</v>
      </c>
      <c r="C34" s="135" t="s">
        <v>602</v>
      </c>
      <c r="D34" s="136">
        <f>D117+D220+D319+D371+D450+D591</f>
        <v>135</v>
      </c>
    </row>
    <row r="35" spans="1:4" ht="27">
      <c r="A35" s="117">
        <v>27</v>
      </c>
      <c r="B35" s="134" t="s">
        <v>603</v>
      </c>
      <c r="C35" s="135" t="s">
        <v>604</v>
      </c>
      <c r="D35" s="136">
        <f>D451+D541</f>
        <v>1065</v>
      </c>
    </row>
    <row r="36" spans="1:4" ht="13.5">
      <c r="A36" s="117">
        <v>28</v>
      </c>
      <c r="B36" s="134" t="s">
        <v>605</v>
      </c>
      <c r="C36" s="135" t="s">
        <v>606</v>
      </c>
      <c r="D36" s="136">
        <f t="shared" ref="D36:D39" si="8">D628</f>
        <v>9073.2999999999993</v>
      </c>
    </row>
    <row r="37" spans="1:4" ht="27">
      <c r="A37" s="117">
        <v>29</v>
      </c>
      <c r="B37" s="134" t="s">
        <v>607</v>
      </c>
      <c r="C37" s="137" t="s">
        <v>608</v>
      </c>
      <c r="D37" s="136">
        <f t="shared" si="8"/>
        <v>5</v>
      </c>
    </row>
    <row r="38" spans="1:4" ht="30">
      <c r="A38" s="117">
        <v>30</v>
      </c>
      <c r="B38" s="132" t="s">
        <v>609</v>
      </c>
      <c r="C38" s="138" t="s">
        <v>610</v>
      </c>
      <c r="D38" s="139">
        <f t="shared" si="8"/>
        <v>0</v>
      </c>
    </row>
    <row r="39" spans="1:4" ht="13.5">
      <c r="A39" s="117">
        <v>31</v>
      </c>
      <c r="B39" s="134" t="s">
        <v>611</v>
      </c>
      <c r="C39" s="137" t="s">
        <v>612</v>
      </c>
      <c r="D39" s="136">
        <f t="shared" si="8"/>
        <v>0</v>
      </c>
    </row>
    <row r="40" spans="1:4" ht="47.25">
      <c r="A40" s="117">
        <v>32</v>
      </c>
      <c r="B40" s="128" t="s">
        <v>613</v>
      </c>
      <c r="C40" s="127">
        <v>56</v>
      </c>
      <c r="D40" s="140">
        <f>D41+D45</f>
        <v>58</v>
      </c>
    </row>
    <row r="41" spans="1:4">
      <c r="A41" s="117">
        <v>33</v>
      </c>
      <c r="B41" s="129" t="s">
        <v>614</v>
      </c>
      <c r="C41" s="133" t="s">
        <v>615</v>
      </c>
      <c r="D41" s="131">
        <f>SUM(D42:D44)</f>
        <v>58</v>
      </c>
    </row>
    <row r="42" spans="1:4" ht="13.5">
      <c r="A42" s="117">
        <v>34</v>
      </c>
      <c r="B42" s="141" t="s">
        <v>616</v>
      </c>
      <c r="C42" s="142" t="s">
        <v>617</v>
      </c>
      <c r="D42" s="136">
        <f>D544</f>
        <v>0</v>
      </c>
    </row>
    <row r="43" spans="1:4" ht="13.5">
      <c r="A43" s="117">
        <v>35</v>
      </c>
      <c r="B43" s="134" t="s">
        <v>618</v>
      </c>
      <c r="C43" s="142" t="s">
        <v>619</v>
      </c>
      <c r="D43" s="136">
        <f>D545</f>
        <v>50</v>
      </c>
    </row>
    <row r="44" spans="1:4" ht="13.5">
      <c r="A44" s="117">
        <v>36</v>
      </c>
      <c r="B44" s="141" t="s">
        <v>620</v>
      </c>
      <c r="C44" s="142" t="s">
        <v>621</v>
      </c>
      <c r="D44" s="136">
        <f>D546</f>
        <v>8</v>
      </c>
    </row>
    <row r="45" spans="1:4" ht="45">
      <c r="A45" s="117">
        <v>37</v>
      </c>
      <c r="B45" s="129" t="s">
        <v>622</v>
      </c>
      <c r="C45" s="133" t="s">
        <v>623</v>
      </c>
      <c r="D45" s="139">
        <f>SUM(D46:D48)</f>
        <v>0</v>
      </c>
    </row>
    <row r="46" spans="1:4" ht="13.5">
      <c r="A46" s="117">
        <v>38</v>
      </c>
      <c r="B46" s="141" t="s">
        <v>616</v>
      </c>
      <c r="C46" s="142" t="s">
        <v>624</v>
      </c>
      <c r="D46" s="136">
        <f t="shared" ref="D46:D48" si="9">D500</f>
        <v>0</v>
      </c>
    </row>
    <row r="47" spans="1:4" ht="13.5">
      <c r="A47" s="117">
        <v>39</v>
      </c>
      <c r="B47" s="134" t="s">
        <v>618</v>
      </c>
      <c r="C47" s="142" t="s">
        <v>625</v>
      </c>
      <c r="D47" s="136">
        <f t="shared" si="9"/>
        <v>0</v>
      </c>
    </row>
    <row r="48" spans="1:4" ht="13.5">
      <c r="A48" s="117">
        <v>40</v>
      </c>
      <c r="B48" s="141" t="s">
        <v>620</v>
      </c>
      <c r="C48" s="142" t="s">
        <v>626</v>
      </c>
      <c r="D48" s="136">
        <f t="shared" si="9"/>
        <v>0</v>
      </c>
    </row>
    <row r="49" spans="1:4" ht="15.75">
      <c r="A49" s="117">
        <v>41</v>
      </c>
      <c r="B49" s="128" t="s">
        <v>627</v>
      </c>
      <c r="C49" s="125">
        <v>57</v>
      </c>
      <c r="D49" s="140">
        <f t="shared" ref="D49" si="10">D222+D282+D372</f>
        <v>30437.81</v>
      </c>
    </row>
    <row r="50" spans="1:4">
      <c r="A50" s="117">
        <v>42</v>
      </c>
      <c r="B50" s="132" t="s">
        <v>628</v>
      </c>
      <c r="C50" s="133" t="s">
        <v>629</v>
      </c>
      <c r="D50" s="131">
        <f>D51+D52+D53+D54</f>
        <v>30437.81</v>
      </c>
    </row>
    <row r="51" spans="1:4" ht="13.5">
      <c r="A51" s="117">
        <v>43</v>
      </c>
      <c r="B51" s="134" t="s">
        <v>630</v>
      </c>
      <c r="C51" s="135" t="s">
        <v>631</v>
      </c>
      <c r="D51" s="136">
        <f>D224+D374</f>
        <v>28040</v>
      </c>
    </row>
    <row r="52" spans="1:4" ht="13.5">
      <c r="A52" s="117">
        <v>44</v>
      </c>
      <c r="B52" s="134" t="s">
        <v>632</v>
      </c>
      <c r="C52" s="135" t="s">
        <v>633</v>
      </c>
      <c r="D52" s="136">
        <f>D225+D284</f>
        <v>20</v>
      </c>
    </row>
    <row r="53" spans="1:4" ht="13.5">
      <c r="A53" s="117">
        <v>45</v>
      </c>
      <c r="B53" s="134" t="s">
        <v>634</v>
      </c>
      <c r="C53" s="135" t="s">
        <v>635</v>
      </c>
      <c r="D53" s="136">
        <f t="shared" ref="D53:D54" si="11">D226</f>
        <v>31.5</v>
      </c>
    </row>
    <row r="54" spans="1:4" ht="13.5">
      <c r="A54" s="117">
        <v>46</v>
      </c>
      <c r="B54" s="134" t="s">
        <v>636</v>
      </c>
      <c r="C54" s="135" t="s">
        <v>637</v>
      </c>
      <c r="D54" s="136">
        <f t="shared" si="11"/>
        <v>2346.31</v>
      </c>
    </row>
    <row r="55" spans="1:4" ht="47.25">
      <c r="A55" s="117">
        <v>47</v>
      </c>
      <c r="B55" s="128" t="s">
        <v>638</v>
      </c>
      <c r="C55" s="127" t="s">
        <v>639</v>
      </c>
      <c r="D55" s="140">
        <f>D56+D60+D64+D68+D72</f>
        <v>119836</v>
      </c>
    </row>
    <row r="56" spans="1:4">
      <c r="A56" s="117">
        <v>48</v>
      </c>
      <c r="B56" s="132" t="s">
        <v>640</v>
      </c>
      <c r="C56" s="133" t="s">
        <v>641</v>
      </c>
      <c r="D56" s="131">
        <f>SUM(D57:D59)</f>
        <v>115956</v>
      </c>
    </row>
    <row r="57" spans="1:4" ht="13.5">
      <c r="A57" s="117">
        <v>49</v>
      </c>
      <c r="B57" s="141" t="s">
        <v>642</v>
      </c>
      <c r="C57" s="142" t="s">
        <v>643</v>
      </c>
      <c r="D57" s="136">
        <f t="shared" ref="D57:D59" si="12">D965</f>
        <v>13166</v>
      </c>
    </row>
    <row r="58" spans="1:4" ht="13.5">
      <c r="A58" s="117">
        <v>50</v>
      </c>
      <c r="B58" s="134" t="s">
        <v>644</v>
      </c>
      <c r="C58" s="142" t="s">
        <v>645</v>
      </c>
      <c r="D58" s="136">
        <f t="shared" si="12"/>
        <v>64738</v>
      </c>
    </row>
    <row r="59" spans="1:4" ht="13.5">
      <c r="A59" s="117">
        <v>51</v>
      </c>
      <c r="B59" s="141" t="s">
        <v>646</v>
      </c>
      <c r="C59" s="142" t="s">
        <v>647</v>
      </c>
      <c r="D59" s="136">
        <f t="shared" si="12"/>
        <v>38052</v>
      </c>
    </row>
    <row r="60" spans="1:4">
      <c r="A60" s="117">
        <v>52</v>
      </c>
      <c r="B60" s="132" t="s">
        <v>648</v>
      </c>
      <c r="C60" s="133" t="s">
        <v>649</v>
      </c>
      <c r="D60" s="131">
        <f>SUM(D61:D63)</f>
        <v>3743</v>
      </c>
    </row>
    <row r="61" spans="1:4" ht="13.5">
      <c r="A61" s="117">
        <v>53</v>
      </c>
      <c r="B61" s="141" t="s">
        <v>616</v>
      </c>
      <c r="C61" s="142" t="s">
        <v>650</v>
      </c>
      <c r="D61" s="136">
        <f t="shared" ref="D61:D62" si="13">D120+D234</f>
        <v>562</v>
      </c>
    </row>
    <row r="62" spans="1:4" ht="13.5">
      <c r="A62" s="117">
        <v>54</v>
      </c>
      <c r="B62" s="134" t="s">
        <v>651</v>
      </c>
      <c r="C62" s="142" t="s">
        <v>652</v>
      </c>
      <c r="D62" s="136">
        <f t="shared" si="13"/>
        <v>3181</v>
      </c>
    </row>
    <row r="63" spans="1:4" ht="13.5">
      <c r="A63" s="117">
        <v>55</v>
      </c>
      <c r="B63" s="141" t="s">
        <v>620</v>
      </c>
      <c r="C63" s="142" t="s">
        <v>653</v>
      </c>
      <c r="D63" s="136">
        <f>D122</f>
        <v>0</v>
      </c>
    </row>
    <row r="64" spans="1:4" ht="30">
      <c r="A64" s="117">
        <v>56</v>
      </c>
      <c r="B64" s="132" t="s">
        <v>654</v>
      </c>
      <c r="C64" s="133" t="s">
        <v>655</v>
      </c>
      <c r="D64" s="131">
        <f>SUM(D65:D67)</f>
        <v>0</v>
      </c>
    </row>
    <row r="65" spans="1:4" ht="13.5">
      <c r="A65" s="117">
        <v>57</v>
      </c>
      <c r="B65" s="134" t="s">
        <v>656</v>
      </c>
      <c r="C65" s="143" t="s">
        <v>657</v>
      </c>
      <c r="D65" s="136">
        <f>D973</f>
        <v>0</v>
      </c>
    </row>
    <row r="66" spans="1:4" ht="13.5">
      <c r="A66" s="117">
        <v>58</v>
      </c>
      <c r="B66" s="134" t="s">
        <v>658</v>
      </c>
      <c r="C66" s="143" t="s">
        <v>659</v>
      </c>
      <c r="D66" s="136">
        <f t="shared" ref="D66:D67" si="14">D974</f>
        <v>0</v>
      </c>
    </row>
    <row r="67" spans="1:4" ht="13.5">
      <c r="A67" s="117">
        <v>59</v>
      </c>
      <c r="B67" s="134" t="s">
        <v>660</v>
      </c>
      <c r="C67" s="143" t="s">
        <v>661</v>
      </c>
      <c r="D67" s="136">
        <f t="shared" si="14"/>
        <v>0</v>
      </c>
    </row>
    <row r="68" spans="1:4">
      <c r="A68" s="117">
        <v>60</v>
      </c>
      <c r="B68" s="129" t="s">
        <v>614</v>
      </c>
      <c r="C68" s="133" t="s">
        <v>662</v>
      </c>
      <c r="D68" s="131">
        <f>SUM(D69:D71)</f>
        <v>137</v>
      </c>
    </row>
    <row r="69" spans="1:4" ht="13.5">
      <c r="A69" s="117">
        <v>61</v>
      </c>
      <c r="B69" s="141" t="s">
        <v>616</v>
      </c>
      <c r="C69" s="142" t="s">
        <v>663</v>
      </c>
      <c r="D69" s="136">
        <f t="shared" ref="D69:D71" si="15">D124</f>
        <v>0</v>
      </c>
    </row>
    <row r="70" spans="1:4" ht="13.5">
      <c r="A70" s="117">
        <v>62</v>
      </c>
      <c r="B70" s="134" t="s">
        <v>651</v>
      </c>
      <c r="C70" s="142" t="s">
        <v>664</v>
      </c>
      <c r="D70" s="136">
        <f t="shared" si="15"/>
        <v>127</v>
      </c>
    </row>
    <row r="71" spans="1:4" ht="13.5">
      <c r="A71" s="117">
        <v>63</v>
      </c>
      <c r="B71" s="141" t="s">
        <v>620</v>
      </c>
      <c r="C71" s="142" t="s">
        <v>665</v>
      </c>
      <c r="D71" s="136">
        <f t="shared" si="15"/>
        <v>10</v>
      </c>
    </row>
    <row r="72" spans="1:4">
      <c r="A72" s="117">
        <v>64</v>
      </c>
      <c r="B72" s="129" t="s">
        <v>666</v>
      </c>
      <c r="C72" s="133" t="s">
        <v>667</v>
      </c>
      <c r="D72" s="131">
        <f>SUM(D73:D75)</f>
        <v>0</v>
      </c>
    </row>
    <row r="73" spans="1:4" ht="13.5">
      <c r="A73" s="117">
        <v>65</v>
      </c>
      <c r="B73" s="141" t="s">
        <v>616</v>
      </c>
      <c r="C73" s="142" t="s">
        <v>668</v>
      </c>
      <c r="D73" s="136">
        <f t="shared" ref="D73:D75" si="16">D128</f>
        <v>0</v>
      </c>
    </row>
    <row r="74" spans="1:4" ht="13.5">
      <c r="A74" s="117">
        <v>66</v>
      </c>
      <c r="B74" s="134" t="s">
        <v>651</v>
      </c>
      <c r="C74" s="142" t="s">
        <v>669</v>
      </c>
      <c r="D74" s="136">
        <f t="shared" si="16"/>
        <v>0</v>
      </c>
    </row>
    <row r="75" spans="1:4" ht="13.5">
      <c r="A75" s="117">
        <v>67</v>
      </c>
      <c r="B75" s="141" t="s">
        <v>620</v>
      </c>
      <c r="C75" s="142" t="s">
        <v>670</v>
      </c>
      <c r="D75" s="136">
        <f t="shared" si="16"/>
        <v>0</v>
      </c>
    </row>
    <row r="76" spans="1:4" ht="15.75">
      <c r="A76" s="117">
        <v>68</v>
      </c>
      <c r="B76" s="128" t="s">
        <v>671</v>
      </c>
      <c r="C76" s="125">
        <v>59</v>
      </c>
      <c r="D76" s="126">
        <f t="shared" ref="D76" si="17">D131+D192+D236+D331+D380+D512</f>
        <v>9759</v>
      </c>
    </row>
    <row r="77" spans="1:4">
      <c r="A77" s="117">
        <v>69</v>
      </c>
      <c r="B77" s="132" t="s">
        <v>672</v>
      </c>
      <c r="C77" s="133" t="s">
        <v>673</v>
      </c>
      <c r="D77" s="139">
        <f>D237</f>
        <v>7760</v>
      </c>
    </row>
    <row r="78" spans="1:4">
      <c r="A78" s="117">
        <v>70</v>
      </c>
      <c r="B78" s="129" t="s">
        <v>674</v>
      </c>
      <c r="C78" s="133" t="s">
        <v>675</v>
      </c>
      <c r="D78" s="139">
        <f>D132</f>
        <v>0</v>
      </c>
    </row>
    <row r="79" spans="1:4">
      <c r="A79" s="117">
        <v>71</v>
      </c>
      <c r="B79" s="129" t="s">
        <v>676</v>
      </c>
      <c r="C79" s="133" t="s">
        <v>677</v>
      </c>
      <c r="D79" s="139">
        <f>D332</f>
        <v>0</v>
      </c>
    </row>
    <row r="80" spans="1:4">
      <c r="A80" s="117">
        <v>72</v>
      </c>
      <c r="B80" s="129" t="s">
        <v>678</v>
      </c>
      <c r="C80" s="133" t="s">
        <v>679</v>
      </c>
      <c r="D80" s="139">
        <f t="shared" ref="D80:D81" si="18">D642</f>
        <v>1085</v>
      </c>
    </row>
    <row r="81" spans="1:4">
      <c r="A81" s="117">
        <v>73</v>
      </c>
      <c r="B81" s="129" t="s">
        <v>680</v>
      </c>
      <c r="C81" s="133" t="s">
        <v>681</v>
      </c>
      <c r="D81" s="139">
        <f t="shared" si="18"/>
        <v>914</v>
      </c>
    </row>
    <row r="82" spans="1:4" ht="47.25">
      <c r="A82" s="117">
        <v>74</v>
      </c>
      <c r="B82" s="128" t="s">
        <v>682</v>
      </c>
      <c r="C82" s="127">
        <v>60</v>
      </c>
      <c r="D82" s="140">
        <f>SUM(D83:D85)</f>
        <v>25776</v>
      </c>
    </row>
    <row r="83" spans="1:4">
      <c r="A83" s="117">
        <v>75</v>
      </c>
      <c r="B83" s="132" t="s">
        <v>368</v>
      </c>
      <c r="C83" s="133" t="s">
        <v>683</v>
      </c>
      <c r="D83" s="131">
        <f>D557</f>
        <v>21660</v>
      </c>
    </row>
    <row r="84" spans="1:4">
      <c r="A84" s="117">
        <v>76</v>
      </c>
      <c r="B84" s="132" t="s">
        <v>684</v>
      </c>
      <c r="C84" s="133" t="s">
        <v>685</v>
      </c>
      <c r="D84" s="131">
        <f>D558</f>
        <v>0</v>
      </c>
    </row>
    <row r="85" spans="1:4">
      <c r="A85" s="117">
        <v>77</v>
      </c>
      <c r="B85" s="132" t="s">
        <v>372</v>
      </c>
      <c r="C85" s="133" t="s">
        <v>686</v>
      </c>
      <c r="D85" s="131">
        <f>D559</f>
        <v>4116</v>
      </c>
    </row>
    <row r="86" spans="1:4" ht="31.5">
      <c r="A86" s="117">
        <v>78</v>
      </c>
      <c r="B86" s="128" t="s">
        <v>687</v>
      </c>
      <c r="C86" s="125" t="s">
        <v>688</v>
      </c>
      <c r="D86" s="140">
        <f>SUM(D87:D89)</f>
        <v>41485</v>
      </c>
    </row>
    <row r="87" spans="1:4">
      <c r="A87" s="117">
        <v>79</v>
      </c>
      <c r="B87" s="129" t="s">
        <v>376</v>
      </c>
      <c r="C87" s="133" t="s">
        <v>689</v>
      </c>
      <c r="D87" s="131">
        <f>D240+D454+D509</f>
        <v>30694</v>
      </c>
    </row>
    <row r="88" spans="1:4">
      <c r="A88" s="117">
        <v>80</v>
      </c>
      <c r="B88" s="129" t="s">
        <v>684</v>
      </c>
      <c r="C88" s="133" t="s">
        <v>690</v>
      </c>
      <c r="D88" s="131">
        <f>D241+D455+D510</f>
        <v>4620</v>
      </c>
    </row>
    <row r="89" spans="1:4">
      <c r="A89" s="117">
        <v>81</v>
      </c>
      <c r="B89" s="129" t="s">
        <v>372</v>
      </c>
      <c r="C89" s="133" t="s">
        <v>691</v>
      </c>
      <c r="D89" s="131">
        <f>D242+D456+D511</f>
        <v>6171</v>
      </c>
    </row>
    <row r="90" spans="1:4" ht="17.25">
      <c r="A90" s="117">
        <v>82</v>
      </c>
      <c r="B90" s="144" t="s">
        <v>692</v>
      </c>
      <c r="C90" s="145">
        <v>70</v>
      </c>
      <c r="D90" s="123">
        <f>D992</f>
        <v>137239</v>
      </c>
    </row>
    <row r="91" spans="1:4" ht="15.75">
      <c r="A91" s="117">
        <v>83</v>
      </c>
      <c r="B91" s="146" t="s">
        <v>693</v>
      </c>
      <c r="C91" s="125">
        <v>71</v>
      </c>
      <c r="D91" s="140">
        <f t="shared" ref="D91" si="19">D136+D158+D195+D244+D291+D334+D383+D418+D461+D515+D561</f>
        <v>137239</v>
      </c>
    </row>
    <row r="92" spans="1:4">
      <c r="A92" s="117">
        <v>84</v>
      </c>
      <c r="B92" s="132" t="s">
        <v>694</v>
      </c>
      <c r="C92" s="133" t="s">
        <v>695</v>
      </c>
      <c r="D92" s="139">
        <f>SUM(D93:D96)</f>
        <v>136632</v>
      </c>
    </row>
    <row r="93" spans="1:4" ht="13.5">
      <c r="A93" s="117">
        <v>85</v>
      </c>
      <c r="B93" s="134" t="s">
        <v>696</v>
      </c>
      <c r="C93" s="143" t="s">
        <v>697</v>
      </c>
      <c r="D93" s="136">
        <f t="shared" ref="D93:D96" si="20">D138+D160+D197+D246+D293+D336+D385+D420+D463+D517+D563</f>
        <v>120448</v>
      </c>
    </row>
    <row r="94" spans="1:4" ht="13.5">
      <c r="A94" s="117">
        <v>86</v>
      </c>
      <c r="B94" s="134" t="s">
        <v>698</v>
      </c>
      <c r="C94" s="143" t="s">
        <v>699</v>
      </c>
      <c r="D94" s="136">
        <f t="shared" si="20"/>
        <v>6814</v>
      </c>
    </row>
    <row r="95" spans="1:4" ht="13.5">
      <c r="A95" s="117">
        <v>87</v>
      </c>
      <c r="B95" s="134" t="s">
        <v>700</v>
      </c>
      <c r="C95" s="143" t="s">
        <v>701</v>
      </c>
      <c r="D95" s="136">
        <f t="shared" si="20"/>
        <v>1410</v>
      </c>
    </row>
    <row r="96" spans="1:4" ht="13.5">
      <c r="A96" s="117">
        <v>88</v>
      </c>
      <c r="B96" s="134" t="s">
        <v>702</v>
      </c>
      <c r="C96" s="147" t="s">
        <v>703</v>
      </c>
      <c r="D96" s="136">
        <f t="shared" si="20"/>
        <v>7960</v>
      </c>
    </row>
    <row r="97" spans="1:4">
      <c r="A97" s="117">
        <v>89</v>
      </c>
      <c r="B97" s="132" t="s">
        <v>704</v>
      </c>
      <c r="C97" s="133" t="s">
        <v>705</v>
      </c>
      <c r="D97" s="139">
        <f>D999</f>
        <v>607</v>
      </c>
    </row>
    <row r="98" spans="1:4" ht="15.75">
      <c r="A98" s="117">
        <v>90</v>
      </c>
      <c r="B98" s="146" t="s">
        <v>706</v>
      </c>
      <c r="C98" s="125" t="s">
        <v>707</v>
      </c>
      <c r="D98" s="140">
        <f t="shared" ref="D98:D99" si="21">D99</f>
        <v>0</v>
      </c>
    </row>
    <row r="99" spans="1:4">
      <c r="A99" s="117">
        <v>91</v>
      </c>
      <c r="B99" s="132" t="s">
        <v>708</v>
      </c>
      <c r="C99" s="133" t="s">
        <v>709</v>
      </c>
      <c r="D99" s="131">
        <f t="shared" si="21"/>
        <v>0</v>
      </c>
    </row>
    <row r="100" spans="1:4" ht="13.5">
      <c r="A100" s="117">
        <v>92</v>
      </c>
      <c r="B100" s="134" t="s">
        <v>710</v>
      </c>
      <c r="C100" s="143" t="s">
        <v>711</v>
      </c>
      <c r="D100" s="136">
        <f>D166+D343</f>
        <v>0</v>
      </c>
    </row>
    <row r="101" spans="1:4" ht="17.25">
      <c r="A101" s="117">
        <v>93</v>
      </c>
      <c r="B101" s="144" t="s">
        <v>712</v>
      </c>
      <c r="C101" s="122">
        <v>79</v>
      </c>
      <c r="D101" s="123">
        <f t="shared" ref="D101:D102" si="22">D414+D457+D568</f>
        <v>20056</v>
      </c>
    </row>
    <row r="102" spans="1:4" ht="15.75">
      <c r="A102" s="117">
        <v>94</v>
      </c>
      <c r="B102" s="124" t="s">
        <v>713</v>
      </c>
      <c r="C102" s="127">
        <v>81</v>
      </c>
      <c r="D102" s="140">
        <f t="shared" si="22"/>
        <v>20056</v>
      </c>
    </row>
    <row r="103" spans="1:4" ht="15.75">
      <c r="A103" s="117">
        <v>95</v>
      </c>
      <c r="B103" s="129" t="s">
        <v>714</v>
      </c>
      <c r="C103" s="133" t="s">
        <v>715</v>
      </c>
      <c r="D103" s="148">
        <f>D416+D459+D570</f>
        <v>20056</v>
      </c>
    </row>
    <row r="104" spans="1:4" ht="34.5">
      <c r="A104" s="117">
        <v>96</v>
      </c>
      <c r="B104" s="121" t="s">
        <v>716</v>
      </c>
      <c r="C104" s="145" t="s">
        <v>717</v>
      </c>
      <c r="D104" s="149">
        <f t="shared" ref="D104" si="23">D105</f>
        <v>0</v>
      </c>
    </row>
    <row r="105" spans="1:4" ht="31.5">
      <c r="A105" s="117">
        <v>97</v>
      </c>
      <c r="B105" s="124" t="s">
        <v>718</v>
      </c>
      <c r="C105" s="127" t="s">
        <v>719</v>
      </c>
      <c r="D105" s="126">
        <f>D648+D1004</f>
        <v>0</v>
      </c>
    </row>
    <row r="106" spans="1:4">
      <c r="A106" s="117">
        <v>98</v>
      </c>
      <c r="B106" s="129" t="s">
        <v>720</v>
      </c>
      <c r="C106" s="133" t="s">
        <v>721</v>
      </c>
      <c r="D106" s="139">
        <f>D107+D108</f>
        <v>0</v>
      </c>
    </row>
    <row r="107" spans="1:4" ht="27">
      <c r="A107" s="117">
        <v>99</v>
      </c>
      <c r="B107" s="134" t="s">
        <v>722</v>
      </c>
      <c r="C107" s="135" t="s">
        <v>723</v>
      </c>
      <c r="D107" s="150">
        <f>D146+D204+D254+D347+D392+D428</f>
        <v>0</v>
      </c>
    </row>
    <row r="108" spans="1:4" ht="27">
      <c r="A108" s="117">
        <v>100</v>
      </c>
      <c r="B108" s="134" t="s">
        <v>724</v>
      </c>
      <c r="C108" s="135" t="s">
        <v>725</v>
      </c>
      <c r="D108" s="136">
        <f>D147+D255+D301+D429+D470+D574</f>
        <v>0</v>
      </c>
    </row>
    <row r="109" spans="1:4" ht="18">
      <c r="A109" s="117">
        <v>101</v>
      </c>
      <c r="B109" s="151" t="s">
        <v>726</v>
      </c>
      <c r="C109" s="152"/>
      <c r="D109" s="153"/>
    </row>
    <row r="110" spans="1:4" ht="31.5">
      <c r="A110" s="117">
        <v>102</v>
      </c>
      <c r="B110" s="154" t="s">
        <v>727</v>
      </c>
      <c r="C110" s="155" t="s">
        <v>728</v>
      </c>
      <c r="D110" s="156">
        <f>D111+D151+D173+D179</f>
        <v>98752</v>
      </c>
    </row>
    <row r="111" spans="1:4" ht="18">
      <c r="A111" s="117">
        <v>103</v>
      </c>
      <c r="B111" s="157" t="s">
        <v>729</v>
      </c>
      <c r="C111" s="158" t="s">
        <v>589</v>
      </c>
      <c r="D111" s="159">
        <f>D149</f>
        <v>83900</v>
      </c>
    </row>
    <row r="112" spans="1:4" ht="17.25">
      <c r="A112" s="117">
        <v>104</v>
      </c>
      <c r="B112" s="121" t="s">
        <v>562</v>
      </c>
      <c r="C112" s="122" t="s">
        <v>563</v>
      </c>
      <c r="D112" s="149">
        <f>D113+D114+D118+D131+D115</f>
        <v>75359</v>
      </c>
    </row>
    <row r="113" spans="1:4" ht="15.75">
      <c r="A113" s="117">
        <v>105</v>
      </c>
      <c r="B113" s="124" t="s">
        <v>564</v>
      </c>
      <c r="C113" s="125">
        <v>10</v>
      </c>
      <c r="D113" s="126">
        <f t="shared" ref="D113:D114" si="24">D655</f>
        <v>54075</v>
      </c>
    </row>
    <row r="114" spans="1:4" ht="15.75">
      <c r="A114" s="117">
        <v>106</v>
      </c>
      <c r="B114" s="124" t="s">
        <v>565</v>
      </c>
      <c r="C114" s="127">
        <v>20</v>
      </c>
      <c r="D114" s="126">
        <f t="shared" si="24"/>
        <v>17047</v>
      </c>
    </row>
    <row r="115" spans="1:4" ht="15.75">
      <c r="A115" s="117">
        <v>107</v>
      </c>
      <c r="B115" s="128" t="s">
        <v>596</v>
      </c>
      <c r="C115" s="127">
        <v>55</v>
      </c>
      <c r="D115" s="140">
        <f t="shared" ref="D115:D116" si="25">D116</f>
        <v>0</v>
      </c>
    </row>
    <row r="116" spans="1:4">
      <c r="A116" s="117">
        <v>108</v>
      </c>
      <c r="B116" s="132" t="s">
        <v>597</v>
      </c>
      <c r="C116" s="133" t="s">
        <v>598</v>
      </c>
      <c r="D116" s="139">
        <f t="shared" si="25"/>
        <v>0</v>
      </c>
    </row>
    <row r="117" spans="1:4" ht="13.5">
      <c r="A117" s="117">
        <v>109</v>
      </c>
      <c r="B117" s="134" t="s">
        <v>601</v>
      </c>
      <c r="C117" s="135" t="s">
        <v>602</v>
      </c>
      <c r="D117" s="136">
        <f>D659</f>
        <v>0</v>
      </c>
    </row>
    <row r="118" spans="1:4" ht="47.25">
      <c r="A118" s="117">
        <v>110</v>
      </c>
      <c r="B118" s="128" t="s">
        <v>638</v>
      </c>
      <c r="C118" s="127" t="s">
        <v>639</v>
      </c>
      <c r="D118" s="140">
        <f>D119+D123+D127</f>
        <v>2353</v>
      </c>
    </row>
    <row r="119" spans="1:4">
      <c r="A119" s="117">
        <v>111</v>
      </c>
      <c r="B119" s="132" t="s">
        <v>648</v>
      </c>
      <c r="C119" s="133" t="s">
        <v>649</v>
      </c>
      <c r="D119" s="131">
        <f>SUM(D120:D122)</f>
        <v>2216</v>
      </c>
    </row>
    <row r="120" spans="1:4" ht="13.5">
      <c r="A120" s="117">
        <v>112</v>
      </c>
      <c r="B120" s="141" t="s">
        <v>616</v>
      </c>
      <c r="C120" s="142" t="s">
        <v>650</v>
      </c>
      <c r="D120" s="136">
        <f t="shared" ref="D120:D122" si="26">D1017</f>
        <v>333</v>
      </c>
    </row>
    <row r="121" spans="1:4" ht="13.5">
      <c r="A121" s="117">
        <v>113</v>
      </c>
      <c r="B121" s="134" t="s">
        <v>651</v>
      </c>
      <c r="C121" s="142" t="s">
        <v>652</v>
      </c>
      <c r="D121" s="136">
        <f t="shared" si="26"/>
        <v>1883</v>
      </c>
    </row>
    <row r="122" spans="1:4" ht="13.5">
      <c r="A122" s="117">
        <v>114</v>
      </c>
      <c r="B122" s="141" t="s">
        <v>620</v>
      </c>
      <c r="C122" s="142" t="s">
        <v>653</v>
      </c>
      <c r="D122" s="136">
        <f t="shared" si="26"/>
        <v>0</v>
      </c>
    </row>
    <row r="123" spans="1:4">
      <c r="A123" s="117">
        <v>115</v>
      </c>
      <c r="B123" s="129" t="s">
        <v>614</v>
      </c>
      <c r="C123" s="133" t="s">
        <v>662</v>
      </c>
      <c r="D123" s="131">
        <f>SUM(D124:D126)</f>
        <v>137</v>
      </c>
    </row>
    <row r="124" spans="1:4" ht="13.5">
      <c r="A124" s="117">
        <v>116</v>
      </c>
      <c r="B124" s="141" t="s">
        <v>616</v>
      </c>
      <c r="C124" s="142" t="s">
        <v>663</v>
      </c>
      <c r="D124" s="136">
        <f t="shared" ref="D124:D126" si="27">D1021</f>
        <v>0</v>
      </c>
    </row>
    <row r="125" spans="1:4" ht="13.5">
      <c r="A125" s="117">
        <v>117</v>
      </c>
      <c r="B125" s="134" t="s">
        <v>651</v>
      </c>
      <c r="C125" s="142" t="s">
        <v>664</v>
      </c>
      <c r="D125" s="136">
        <f t="shared" si="27"/>
        <v>127</v>
      </c>
    </row>
    <row r="126" spans="1:4" ht="13.5">
      <c r="A126" s="117">
        <v>118</v>
      </c>
      <c r="B126" s="141" t="s">
        <v>620</v>
      </c>
      <c r="C126" s="142" t="s">
        <v>665</v>
      </c>
      <c r="D126" s="136">
        <f t="shared" si="27"/>
        <v>10</v>
      </c>
    </row>
    <row r="127" spans="1:4">
      <c r="A127" s="117">
        <v>119</v>
      </c>
      <c r="B127" s="129" t="s">
        <v>666</v>
      </c>
      <c r="C127" s="133" t="s">
        <v>667</v>
      </c>
      <c r="D127" s="131">
        <f>SUM(D128:D130)</f>
        <v>0</v>
      </c>
    </row>
    <row r="128" spans="1:4" ht="13.5">
      <c r="A128" s="117">
        <v>120</v>
      </c>
      <c r="B128" s="141" t="s">
        <v>616</v>
      </c>
      <c r="C128" s="142" t="s">
        <v>668</v>
      </c>
      <c r="D128" s="136">
        <f t="shared" ref="D128:D130" si="28">D1025</f>
        <v>0</v>
      </c>
    </row>
    <row r="129" spans="1:4" ht="13.5">
      <c r="A129" s="117">
        <v>121</v>
      </c>
      <c r="B129" s="134" t="s">
        <v>651</v>
      </c>
      <c r="C129" s="142" t="s">
        <v>669</v>
      </c>
      <c r="D129" s="136">
        <f t="shared" si="28"/>
        <v>0</v>
      </c>
    </row>
    <row r="130" spans="1:4" ht="13.5">
      <c r="A130" s="117">
        <v>122</v>
      </c>
      <c r="B130" s="141" t="s">
        <v>620</v>
      </c>
      <c r="C130" s="142" t="s">
        <v>670</v>
      </c>
      <c r="D130" s="136">
        <f t="shared" si="28"/>
        <v>0</v>
      </c>
    </row>
    <row r="131" spans="1:4" ht="15.75">
      <c r="A131" s="117">
        <v>123</v>
      </c>
      <c r="B131" s="128" t="s">
        <v>671</v>
      </c>
      <c r="C131" s="125">
        <v>59</v>
      </c>
      <c r="D131" s="126">
        <f>D132+D133+D134</f>
        <v>1884</v>
      </c>
    </row>
    <row r="132" spans="1:4">
      <c r="A132" s="117">
        <v>124</v>
      </c>
      <c r="B132" s="129" t="s">
        <v>674</v>
      </c>
      <c r="C132" s="133" t="s">
        <v>675</v>
      </c>
      <c r="D132" s="139">
        <f t="shared" ref="D132:D134" si="29">D661</f>
        <v>0</v>
      </c>
    </row>
    <row r="133" spans="1:4">
      <c r="A133" s="117">
        <v>125</v>
      </c>
      <c r="B133" s="129" t="s">
        <v>678</v>
      </c>
      <c r="C133" s="133" t="s">
        <v>679</v>
      </c>
      <c r="D133" s="139">
        <f t="shared" si="29"/>
        <v>1020</v>
      </c>
    </row>
    <row r="134" spans="1:4">
      <c r="A134" s="117">
        <v>126</v>
      </c>
      <c r="B134" s="129" t="s">
        <v>680</v>
      </c>
      <c r="C134" s="133" t="s">
        <v>681</v>
      </c>
      <c r="D134" s="139">
        <f t="shared" si="29"/>
        <v>864</v>
      </c>
    </row>
    <row r="135" spans="1:4" ht="17.25">
      <c r="A135" s="117">
        <v>127</v>
      </c>
      <c r="B135" s="144" t="s">
        <v>692</v>
      </c>
      <c r="C135" s="145">
        <v>70</v>
      </c>
      <c r="D135" s="149">
        <f t="shared" ref="D135" si="30">D136</f>
        <v>8541</v>
      </c>
    </row>
    <row r="136" spans="1:4" ht="15.75">
      <c r="A136" s="117">
        <v>128</v>
      </c>
      <c r="B136" s="146" t="s">
        <v>693</v>
      </c>
      <c r="C136" s="125">
        <v>71</v>
      </c>
      <c r="D136" s="126">
        <f>D137+D142</f>
        <v>8541</v>
      </c>
    </row>
    <row r="137" spans="1:4">
      <c r="A137" s="117">
        <v>129</v>
      </c>
      <c r="B137" s="132" t="s">
        <v>694</v>
      </c>
      <c r="C137" s="133" t="s">
        <v>695</v>
      </c>
      <c r="D137" s="139">
        <f>SUM(D138:D141)</f>
        <v>8541</v>
      </c>
    </row>
    <row r="138" spans="1:4" ht="13.5">
      <c r="A138" s="117">
        <v>130</v>
      </c>
      <c r="B138" s="134" t="s">
        <v>696</v>
      </c>
      <c r="C138" s="143" t="s">
        <v>697</v>
      </c>
      <c r="D138" s="136">
        <f t="shared" ref="D138:D142" si="31">D1031</f>
        <v>210</v>
      </c>
    </row>
    <row r="139" spans="1:4" ht="13.5">
      <c r="A139" s="117">
        <v>131</v>
      </c>
      <c r="B139" s="134" t="s">
        <v>698</v>
      </c>
      <c r="C139" s="143" t="s">
        <v>699</v>
      </c>
      <c r="D139" s="136">
        <f t="shared" si="31"/>
        <v>4057</v>
      </c>
    </row>
    <row r="140" spans="1:4" ht="13.5">
      <c r="A140" s="117">
        <v>132</v>
      </c>
      <c r="B140" s="134" t="s">
        <v>700</v>
      </c>
      <c r="C140" s="143" t="s">
        <v>701</v>
      </c>
      <c r="D140" s="136">
        <f t="shared" si="31"/>
        <v>903</v>
      </c>
    </row>
    <row r="141" spans="1:4" ht="13.5">
      <c r="A141" s="117">
        <v>133</v>
      </c>
      <c r="B141" s="134" t="s">
        <v>702</v>
      </c>
      <c r="C141" s="143" t="s">
        <v>703</v>
      </c>
      <c r="D141" s="136">
        <f t="shared" si="31"/>
        <v>3371</v>
      </c>
    </row>
    <row r="142" spans="1:4">
      <c r="A142" s="117">
        <v>134</v>
      </c>
      <c r="B142" s="132" t="s">
        <v>704</v>
      </c>
      <c r="C142" s="133" t="s">
        <v>705</v>
      </c>
      <c r="D142" s="139">
        <f t="shared" si="31"/>
        <v>0</v>
      </c>
    </row>
    <row r="143" spans="1:4" ht="34.5">
      <c r="A143" s="117">
        <v>135</v>
      </c>
      <c r="B143" s="121" t="s">
        <v>716</v>
      </c>
      <c r="C143" s="145" t="s">
        <v>717</v>
      </c>
      <c r="D143" s="149">
        <f t="shared" ref="D143:D144" si="32">D144</f>
        <v>0</v>
      </c>
    </row>
    <row r="144" spans="1:4" ht="31.5">
      <c r="A144" s="117">
        <v>136</v>
      </c>
      <c r="B144" s="124" t="s">
        <v>718</v>
      </c>
      <c r="C144" s="127" t="s">
        <v>719</v>
      </c>
      <c r="D144" s="126">
        <f t="shared" si="32"/>
        <v>0</v>
      </c>
    </row>
    <row r="145" spans="1:4">
      <c r="A145" s="117">
        <v>137</v>
      </c>
      <c r="B145" s="129" t="s">
        <v>720</v>
      </c>
      <c r="C145" s="133" t="s">
        <v>721</v>
      </c>
      <c r="D145" s="139">
        <f>D666+D1038</f>
        <v>0</v>
      </c>
    </row>
    <row r="146" spans="1:4" ht="27">
      <c r="A146" s="117">
        <v>138</v>
      </c>
      <c r="B146" s="134" t="s">
        <v>722</v>
      </c>
      <c r="C146" s="135" t="s">
        <v>723</v>
      </c>
      <c r="D146" s="150">
        <f>D667</f>
        <v>0</v>
      </c>
    </row>
    <row r="147" spans="1:4" ht="27">
      <c r="A147" s="117">
        <v>139</v>
      </c>
      <c r="B147" s="134" t="s">
        <v>724</v>
      </c>
      <c r="C147" s="135" t="s">
        <v>725</v>
      </c>
      <c r="D147" s="136">
        <f>D1039</f>
        <v>0</v>
      </c>
    </row>
    <row r="148" spans="1:4">
      <c r="A148" s="117">
        <v>140</v>
      </c>
      <c r="B148" s="160" t="s">
        <v>730</v>
      </c>
      <c r="C148" s="161"/>
      <c r="D148" s="162"/>
    </row>
    <row r="149" spans="1:4" ht="30">
      <c r="A149" s="117">
        <v>141</v>
      </c>
      <c r="B149" s="163" t="s">
        <v>731</v>
      </c>
      <c r="C149" s="164" t="s">
        <v>732</v>
      </c>
      <c r="D149" s="165">
        <f t="shared" ref="D149" si="33">D150</f>
        <v>83900</v>
      </c>
    </row>
    <row r="150" spans="1:4" ht="13.5">
      <c r="A150" s="117">
        <v>142</v>
      </c>
      <c r="B150" s="166" t="s">
        <v>733</v>
      </c>
      <c r="C150" s="167" t="s">
        <v>734</v>
      </c>
      <c r="D150" s="168">
        <f t="shared" ref="D150" si="34">D670+D1042</f>
        <v>83900</v>
      </c>
    </row>
    <row r="151" spans="1:4" ht="36">
      <c r="A151" s="117">
        <v>143</v>
      </c>
      <c r="B151" s="157" t="s">
        <v>735</v>
      </c>
      <c r="C151" s="158" t="s">
        <v>736</v>
      </c>
      <c r="D151" s="159">
        <f>D168+D169+D170+D171+D172</f>
        <v>6276</v>
      </c>
    </row>
    <row r="152" spans="1:4" ht="17.25">
      <c r="A152" s="117">
        <v>144</v>
      </c>
      <c r="B152" s="121" t="s">
        <v>562</v>
      </c>
      <c r="C152" s="122" t="s">
        <v>563</v>
      </c>
      <c r="D152" s="123">
        <f>D153+D154+D155</f>
        <v>5826</v>
      </c>
    </row>
    <row r="153" spans="1:4" ht="15.75">
      <c r="A153" s="117">
        <v>145</v>
      </c>
      <c r="B153" s="128" t="s">
        <v>564</v>
      </c>
      <c r="C153" s="127">
        <v>10</v>
      </c>
      <c r="D153" s="140">
        <f t="shared" ref="D153:D154" si="35">D673</f>
        <v>82</v>
      </c>
    </row>
    <row r="154" spans="1:4" ht="15.75">
      <c r="A154" s="117">
        <v>146</v>
      </c>
      <c r="B154" s="128" t="s">
        <v>565</v>
      </c>
      <c r="C154" s="127">
        <v>20</v>
      </c>
      <c r="D154" s="140">
        <f t="shared" si="35"/>
        <v>5744</v>
      </c>
    </row>
    <row r="155" spans="1:4" ht="15.75">
      <c r="A155" s="117">
        <v>147</v>
      </c>
      <c r="B155" s="128" t="s">
        <v>576</v>
      </c>
      <c r="C155" s="127">
        <v>50</v>
      </c>
      <c r="D155" s="140">
        <f>D156</f>
        <v>0</v>
      </c>
    </row>
    <row r="156" spans="1:4">
      <c r="A156" s="117">
        <v>148</v>
      </c>
      <c r="B156" s="132" t="s">
        <v>577</v>
      </c>
      <c r="C156" s="130" t="s">
        <v>578</v>
      </c>
      <c r="D156" s="131">
        <f>D676</f>
        <v>0</v>
      </c>
    </row>
    <row r="157" spans="1:4" ht="17.25">
      <c r="A157" s="117">
        <v>149</v>
      </c>
      <c r="B157" s="121" t="s">
        <v>692</v>
      </c>
      <c r="C157" s="145">
        <v>70</v>
      </c>
      <c r="D157" s="123">
        <f>D158+D164</f>
        <v>450</v>
      </c>
    </row>
    <row r="158" spans="1:4" ht="15.75">
      <c r="A158" s="117">
        <v>150</v>
      </c>
      <c r="B158" s="146" t="s">
        <v>693</v>
      </c>
      <c r="C158" s="125">
        <v>71</v>
      </c>
      <c r="D158" s="140">
        <f>D159</f>
        <v>450</v>
      </c>
    </row>
    <row r="159" spans="1:4">
      <c r="A159" s="117">
        <v>151</v>
      </c>
      <c r="B159" s="132" t="s">
        <v>694</v>
      </c>
      <c r="C159" s="133" t="s">
        <v>695</v>
      </c>
      <c r="D159" s="131">
        <f>SUM(D160:D163)</f>
        <v>450</v>
      </c>
    </row>
    <row r="160" spans="1:4" ht="13.5">
      <c r="A160" s="117">
        <v>152</v>
      </c>
      <c r="B160" s="134" t="s">
        <v>696</v>
      </c>
      <c r="C160" s="143" t="s">
        <v>697</v>
      </c>
      <c r="D160" s="136">
        <f t="shared" ref="D160:D163" si="36">D1047</f>
        <v>0</v>
      </c>
    </row>
    <row r="161" spans="1:4" ht="13.5">
      <c r="A161" s="117">
        <v>153</v>
      </c>
      <c r="B161" s="134" t="s">
        <v>698</v>
      </c>
      <c r="C161" s="143" t="s">
        <v>699</v>
      </c>
      <c r="D161" s="136">
        <f t="shared" si="36"/>
        <v>105</v>
      </c>
    </row>
    <row r="162" spans="1:4" ht="13.5">
      <c r="A162" s="117">
        <v>154</v>
      </c>
      <c r="B162" s="134" t="s">
        <v>700</v>
      </c>
      <c r="C162" s="143" t="s">
        <v>701</v>
      </c>
      <c r="D162" s="136">
        <f t="shared" si="36"/>
        <v>345</v>
      </c>
    </row>
    <row r="163" spans="1:4" ht="13.5">
      <c r="A163" s="117">
        <v>155</v>
      </c>
      <c r="B163" s="134" t="s">
        <v>702</v>
      </c>
      <c r="C163" s="143" t="s">
        <v>703</v>
      </c>
      <c r="D163" s="136">
        <f t="shared" si="36"/>
        <v>0</v>
      </c>
    </row>
    <row r="164" spans="1:4" ht="15.75">
      <c r="A164" s="117">
        <v>156</v>
      </c>
      <c r="B164" s="146" t="s">
        <v>706</v>
      </c>
      <c r="C164" s="125" t="s">
        <v>707</v>
      </c>
      <c r="D164" s="140">
        <f>D165</f>
        <v>0</v>
      </c>
    </row>
    <row r="165" spans="1:4">
      <c r="A165" s="117">
        <v>157</v>
      </c>
      <c r="B165" s="132" t="s">
        <v>708</v>
      </c>
      <c r="C165" s="133" t="s">
        <v>709</v>
      </c>
      <c r="D165" s="131">
        <f>SUM(D166:D166)</f>
        <v>0</v>
      </c>
    </row>
    <row r="166" spans="1:4" ht="13.5">
      <c r="A166" s="117">
        <v>158</v>
      </c>
      <c r="B166" s="134" t="s">
        <v>710</v>
      </c>
      <c r="C166" s="143" t="s">
        <v>711</v>
      </c>
      <c r="D166" s="136">
        <f>D1053</f>
        <v>0</v>
      </c>
    </row>
    <row r="167" spans="1:4">
      <c r="A167" s="117">
        <v>159</v>
      </c>
      <c r="B167" s="160" t="s">
        <v>730</v>
      </c>
      <c r="C167" s="161"/>
      <c r="D167" s="162"/>
    </row>
    <row r="168" spans="1:4">
      <c r="A168" s="117">
        <v>160</v>
      </c>
      <c r="B168" s="163" t="s">
        <v>737</v>
      </c>
      <c r="C168" s="164" t="s">
        <v>738</v>
      </c>
      <c r="D168" s="165">
        <f t="shared" ref="D168:D172" si="37">D678+D1055</f>
        <v>0</v>
      </c>
    </row>
    <row r="169" spans="1:4" ht="30">
      <c r="A169" s="117">
        <v>161</v>
      </c>
      <c r="B169" s="163" t="s">
        <v>739</v>
      </c>
      <c r="C169" s="164" t="s">
        <v>740</v>
      </c>
      <c r="D169" s="165">
        <f t="shared" si="37"/>
        <v>0</v>
      </c>
    </row>
    <row r="170" spans="1:4" ht="30">
      <c r="A170" s="117">
        <v>162</v>
      </c>
      <c r="B170" s="163" t="s">
        <v>741</v>
      </c>
      <c r="C170" s="164" t="s">
        <v>742</v>
      </c>
      <c r="D170" s="165">
        <f t="shared" si="37"/>
        <v>0</v>
      </c>
    </row>
    <row r="171" spans="1:4">
      <c r="A171" s="117">
        <v>163</v>
      </c>
      <c r="B171" s="163" t="s">
        <v>743</v>
      </c>
      <c r="C171" s="164" t="s">
        <v>744</v>
      </c>
      <c r="D171" s="165">
        <f t="shared" si="37"/>
        <v>775</v>
      </c>
    </row>
    <row r="172" spans="1:4">
      <c r="A172" s="117">
        <v>164</v>
      </c>
      <c r="B172" s="163" t="s">
        <v>745</v>
      </c>
      <c r="C172" s="164" t="s">
        <v>746</v>
      </c>
      <c r="D172" s="165">
        <f t="shared" si="37"/>
        <v>5501</v>
      </c>
    </row>
    <row r="173" spans="1:4" ht="18">
      <c r="A173" s="117">
        <v>165</v>
      </c>
      <c r="B173" s="157" t="s">
        <v>747</v>
      </c>
      <c r="C173" s="158" t="s">
        <v>610</v>
      </c>
      <c r="D173" s="159">
        <f>D683</f>
        <v>8576</v>
      </c>
    </row>
    <row r="174" spans="1:4" ht="17.25">
      <c r="A174" s="117">
        <v>166</v>
      </c>
      <c r="B174" s="121" t="s">
        <v>562</v>
      </c>
      <c r="C174" s="122" t="s">
        <v>563</v>
      </c>
      <c r="D174" s="123">
        <f>D175+D176</f>
        <v>8576</v>
      </c>
    </row>
    <row r="175" spans="1:4" ht="15.75">
      <c r="A175" s="117">
        <v>167</v>
      </c>
      <c r="B175" s="128" t="s">
        <v>565</v>
      </c>
      <c r="C175" s="127">
        <v>20</v>
      </c>
      <c r="D175" s="140">
        <f>D685</f>
        <v>13</v>
      </c>
    </row>
    <row r="176" spans="1:4" ht="15.75">
      <c r="A176" s="117">
        <v>168</v>
      </c>
      <c r="B176" s="128" t="s">
        <v>566</v>
      </c>
      <c r="C176" s="127">
        <v>30</v>
      </c>
      <c r="D176" s="140">
        <f>D177+D178</f>
        <v>8563</v>
      </c>
    </row>
    <row r="177" spans="1:4">
      <c r="A177" s="117">
        <v>169</v>
      </c>
      <c r="B177" s="132" t="s">
        <v>567</v>
      </c>
      <c r="C177" s="130" t="s">
        <v>568</v>
      </c>
      <c r="D177" s="139">
        <f t="shared" ref="D177:D178" si="38">D687</f>
        <v>5049</v>
      </c>
    </row>
    <row r="178" spans="1:4">
      <c r="A178" s="117">
        <v>170</v>
      </c>
      <c r="B178" s="132" t="s">
        <v>569</v>
      </c>
      <c r="C178" s="130" t="s">
        <v>121</v>
      </c>
      <c r="D178" s="139">
        <f t="shared" si="38"/>
        <v>3514</v>
      </c>
    </row>
    <row r="179" spans="1:4" ht="36">
      <c r="A179" s="117">
        <v>171</v>
      </c>
      <c r="B179" s="157" t="s">
        <v>748</v>
      </c>
      <c r="C179" s="158" t="s">
        <v>749</v>
      </c>
      <c r="D179" s="159">
        <f>D181+D182+D183</f>
        <v>0</v>
      </c>
    </row>
    <row r="180" spans="1:4">
      <c r="A180" s="117">
        <v>172</v>
      </c>
      <c r="B180" s="160" t="s">
        <v>730</v>
      </c>
      <c r="C180" s="161"/>
      <c r="D180" s="162"/>
    </row>
    <row r="181" spans="1:4" ht="30">
      <c r="A181" s="117">
        <v>173</v>
      </c>
      <c r="B181" s="163" t="s">
        <v>750</v>
      </c>
      <c r="C181" s="164" t="s">
        <v>751</v>
      </c>
      <c r="D181" s="165">
        <f>D691</f>
        <v>0</v>
      </c>
    </row>
    <row r="182" spans="1:4" ht="30">
      <c r="A182" s="117">
        <v>174</v>
      </c>
      <c r="B182" s="163" t="s">
        <v>752</v>
      </c>
      <c r="C182" s="164" t="s">
        <v>753</v>
      </c>
      <c r="D182" s="165">
        <f>D692</f>
        <v>0</v>
      </c>
    </row>
    <row r="183" spans="1:4" ht="30">
      <c r="A183" s="117">
        <v>175</v>
      </c>
      <c r="B183" s="163" t="s">
        <v>754</v>
      </c>
      <c r="C183" s="164" t="s">
        <v>755</v>
      </c>
      <c r="D183" s="165">
        <f>D693</f>
        <v>0</v>
      </c>
    </row>
    <row r="184" spans="1:4" ht="30">
      <c r="A184" s="117">
        <v>176</v>
      </c>
      <c r="B184" s="169" t="s">
        <v>756</v>
      </c>
      <c r="C184" s="170" t="s">
        <v>757</v>
      </c>
      <c r="D184" s="171">
        <f>D185+D188</f>
        <v>25555</v>
      </c>
    </row>
    <row r="185" spans="1:4" ht="18">
      <c r="A185" s="117">
        <v>177</v>
      </c>
      <c r="B185" s="157" t="s">
        <v>758</v>
      </c>
      <c r="C185" s="158" t="s">
        <v>685</v>
      </c>
      <c r="D185" s="159">
        <f>D187</f>
        <v>0</v>
      </c>
    </row>
    <row r="186" spans="1:4">
      <c r="A186" s="117">
        <v>178</v>
      </c>
      <c r="B186" s="160" t="s">
        <v>730</v>
      </c>
      <c r="C186" s="161"/>
      <c r="D186" s="162"/>
    </row>
    <row r="187" spans="1:4">
      <c r="A187" s="117">
        <v>179</v>
      </c>
      <c r="B187" s="163" t="s">
        <v>759</v>
      </c>
      <c r="C187" s="164" t="s">
        <v>760</v>
      </c>
      <c r="D187" s="165">
        <f t="shared" ref="D187" si="39">D697+D1063</f>
        <v>0</v>
      </c>
    </row>
    <row r="188" spans="1:4" ht="36">
      <c r="A188" s="117">
        <v>180</v>
      </c>
      <c r="B188" s="157" t="s">
        <v>761</v>
      </c>
      <c r="C188" s="158" t="s">
        <v>690</v>
      </c>
      <c r="D188" s="159">
        <f>D206+D208+D209</f>
        <v>25555</v>
      </c>
    </row>
    <row r="189" spans="1:4" ht="17.25">
      <c r="A189" s="117">
        <v>181</v>
      </c>
      <c r="B189" s="121" t="s">
        <v>562</v>
      </c>
      <c r="C189" s="122" t="s">
        <v>563</v>
      </c>
      <c r="D189" s="123">
        <f>D190+D191+D192</f>
        <v>21129</v>
      </c>
    </row>
    <row r="190" spans="1:4" ht="15.75">
      <c r="A190" s="117">
        <v>182</v>
      </c>
      <c r="B190" s="128" t="s">
        <v>564</v>
      </c>
      <c r="C190" s="127">
        <v>10</v>
      </c>
      <c r="D190" s="140">
        <f t="shared" ref="D190:D191" si="40">D700</f>
        <v>16295</v>
      </c>
    </row>
    <row r="191" spans="1:4" ht="15.75">
      <c r="A191" s="117">
        <v>183</v>
      </c>
      <c r="B191" s="128" t="s">
        <v>565</v>
      </c>
      <c r="C191" s="127">
        <v>20</v>
      </c>
      <c r="D191" s="140">
        <f t="shared" si="40"/>
        <v>4834</v>
      </c>
    </row>
    <row r="192" spans="1:4" ht="15.75">
      <c r="A192" s="117">
        <v>184</v>
      </c>
      <c r="B192" s="128" t="s">
        <v>671</v>
      </c>
      <c r="C192" s="127">
        <v>59</v>
      </c>
      <c r="D192" s="140">
        <f>D193</f>
        <v>0</v>
      </c>
    </row>
    <row r="193" spans="1:4">
      <c r="A193" s="117">
        <v>185</v>
      </c>
      <c r="B193" s="129" t="s">
        <v>678</v>
      </c>
      <c r="C193" s="133" t="s">
        <v>679</v>
      </c>
      <c r="D193" s="139">
        <f>D703</f>
        <v>0</v>
      </c>
    </row>
    <row r="194" spans="1:4" ht="17.25">
      <c r="A194" s="117">
        <v>186</v>
      </c>
      <c r="B194" s="121" t="s">
        <v>692</v>
      </c>
      <c r="C194" s="145">
        <v>70</v>
      </c>
      <c r="D194" s="123">
        <f t="shared" ref="D194:D195" si="41">D195</f>
        <v>4426</v>
      </c>
    </row>
    <row r="195" spans="1:4" ht="15.75">
      <c r="A195" s="117">
        <v>187</v>
      </c>
      <c r="B195" s="146" t="s">
        <v>693</v>
      </c>
      <c r="C195" s="125">
        <v>71</v>
      </c>
      <c r="D195" s="140">
        <f t="shared" si="41"/>
        <v>4426</v>
      </c>
    </row>
    <row r="196" spans="1:4">
      <c r="A196" s="117">
        <v>188</v>
      </c>
      <c r="B196" s="132" t="s">
        <v>694</v>
      </c>
      <c r="C196" s="133" t="s">
        <v>695</v>
      </c>
      <c r="D196" s="131">
        <f>SUM(D197:D200)</f>
        <v>4426</v>
      </c>
    </row>
    <row r="197" spans="1:4" ht="13.5">
      <c r="A197" s="117">
        <v>189</v>
      </c>
      <c r="B197" s="134" t="s">
        <v>696</v>
      </c>
      <c r="C197" s="143" t="s">
        <v>697</v>
      </c>
      <c r="D197" s="136">
        <f t="shared" ref="D197:D200" si="42">D1068</f>
        <v>3120</v>
      </c>
    </row>
    <row r="198" spans="1:4" ht="13.5">
      <c r="A198" s="117">
        <v>190</v>
      </c>
      <c r="B198" s="134" t="s">
        <v>698</v>
      </c>
      <c r="C198" s="143" t="s">
        <v>699</v>
      </c>
      <c r="D198" s="136">
        <f t="shared" si="42"/>
        <v>1296</v>
      </c>
    </row>
    <row r="199" spans="1:4" ht="13.5">
      <c r="A199" s="117">
        <v>191</v>
      </c>
      <c r="B199" s="134" t="s">
        <v>700</v>
      </c>
      <c r="C199" s="143" t="s">
        <v>701</v>
      </c>
      <c r="D199" s="136">
        <f t="shared" si="42"/>
        <v>0</v>
      </c>
    </row>
    <row r="200" spans="1:4" ht="13.5">
      <c r="A200" s="117">
        <v>192</v>
      </c>
      <c r="B200" s="134" t="s">
        <v>702</v>
      </c>
      <c r="C200" s="143" t="s">
        <v>703</v>
      </c>
      <c r="D200" s="136">
        <f t="shared" si="42"/>
        <v>10</v>
      </c>
    </row>
    <row r="201" spans="1:4" ht="34.5">
      <c r="A201" s="117">
        <v>193</v>
      </c>
      <c r="B201" s="121" t="s">
        <v>716</v>
      </c>
      <c r="C201" s="145" t="s">
        <v>717</v>
      </c>
      <c r="D201" s="149">
        <f t="shared" ref="D201" si="43">D202</f>
        <v>0</v>
      </c>
    </row>
    <row r="202" spans="1:4" ht="31.5">
      <c r="A202" s="117">
        <v>194</v>
      </c>
      <c r="B202" s="124" t="s">
        <v>718</v>
      </c>
      <c r="C202" s="127" t="s">
        <v>719</v>
      </c>
      <c r="D202" s="126">
        <f>D203</f>
        <v>0</v>
      </c>
    </row>
    <row r="203" spans="1:4">
      <c r="A203" s="117">
        <v>195</v>
      </c>
      <c r="B203" s="129" t="s">
        <v>720</v>
      </c>
      <c r="C203" s="133" t="s">
        <v>721</v>
      </c>
      <c r="D203" s="139">
        <f t="shared" ref="D203:D204" si="44">D706</f>
        <v>0</v>
      </c>
    </row>
    <row r="204" spans="1:4" ht="27">
      <c r="A204" s="117">
        <v>196</v>
      </c>
      <c r="B204" s="134" t="s">
        <v>722</v>
      </c>
      <c r="C204" s="135" t="s">
        <v>723</v>
      </c>
      <c r="D204" s="150">
        <f t="shared" si="44"/>
        <v>0</v>
      </c>
    </row>
    <row r="205" spans="1:4">
      <c r="A205" s="117">
        <v>197</v>
      </c>
      <c r="B205" s="160" t="s">
        <v>730</v>
      </c>
      <c r="C205" s="161"/>
      <c r="D205" s="162"/>
    </row>
    <row r="206" spans="1:4">
      <c r="A206" s="117">
        <v>198</v>
      </c>
      <c r="B206" s="163" t="s">
        <v>762</v>
      </c>
      <c r="C206" s="164" t="s">
        <v>763</v>
      </c>
      <c r="D206" s="165">
        <f t="shared" ref="D206" si="45">D207</f>
        <v>24378</v>
      </c>
    </row>
    <row r="207" spans="1:4" ht="13.5">
      <c r="A207" s="117">
        <v>199</v>
      </c>
      <c r="B207" s="166" t="s">
        <v>764</v>
      </c>
      <c r="C207" s="167" t="s">
        <v>765</v>
      </c>
      <c r="D207" s="168">
        <f t="shared" ref="D207:D209" si="46">D710+D1074</f>
        <v>24378</v>
      </c>
    </row>
    <row r="208" spans="1:4" ht="30">
      <c r="A208" s="117">
        <v>200</v>
      </c>
      <c r="B208" s="163" t="s">
        <v>766</v>
      </c>
      <c r="C208" s="164" t="s">
        <v>767</v>
      </c>
      <c r="D208" s="165">
        <f t="shared" si="46"/>
        <v>1047</v>
      </c>
    </row>
    <row r="209" spans="1:4" ht="30">
      <c r="A209" s="117">
        <v>201</v>
      </c>
      <c r="B209" s="163" t="s">
        <v>768</v>
      </c>
      <c r="C209" s="164" t="s">
        <v>769</v>
      </c>
      <c r="D209" s="165">
        <f t="shared" si="46"/>
        <v>130</v>
      </c>
    </row>
    <row r="210" spans="1:4" ht="30">
      <c r="A210" s="117">
        <v>202</v>
      </c>
      <c r="B210" s="169" t="s">
        <v>770</v>
      </c>
      <c r="C210" s="170" t="s">
        <v>771</v>
      </c>
      <c r="D210" s="171">
        <f t="shared" ref="D210" si="47">D211+D271+D309+D365</f>
        <v>280911.11</v>
      </c>
    </row>
    <row r="211" spans="1:4" ht="36">
      <c r="A211" s="117">
        <v>203</v>
      </c>
      <c r="B211" s="157" t="s">
        <v>772</v>
      </c>
      <c r="C211" s="158" t="s">
        <v>773</v>
      </c>
      <c r="D211" s="159">
        <f>D257+D260+D265+D264+D267+D270</f>
        <v>74835.11</v>
      </c>
    </row>
    <row r="212" spans="1:4" ht="17.25">
      <c r="A212" s="117">
        <v>204</v>
      </c>
      <c r="B212" s="121" t="s">
        <v>562</v>
      </c>
      <c r="C212" s="122" t="s">
        <v>563</v>
      </c>
      <c r="D212" s="123">
        <f>D213+D214+D215+D218+D222+D228+D236+D239</f>
        <v>64726.11</v>
      </c>
    </row>
    <row r="213" spans="1:4" ht="15.75">
      <c r="A213" s="117">
        <v>205</v>
      </c>
      <c r="B213" s="128" t="s">
        <v>564</v>
      </c>
      <c r="C213" s="127">
        <v>10</v>
      </c>
      <c r="D213" s="140">
        <f t="shared" ref="D213:D214" si="48">D716</f>
        <v>0</v>
      </c>
    </row>
    <row r="214" spans="1:4" ht="15.75">
      <c r="A214" s="117">
        <v>206</v>
      </c>
      <c r="B214" s="128" t="s">
        <v>565</v>
      </c>
      <c r="C214" s="127">
        <v>20</v>
      </c>
      <c r="D214" s="140">
        <f t="shared" si="48"/>
        <v>33101</v>
      </c>
    </row>
    <row r="215" spans="1:4" ht="31.5">
      <c r="A215" s="117">
        <v>207</v>
      </c>
      <c r="B215" s="128" t="s">
        <v>579</v>
      </c>
      <c r="C215" s="127" t="s">
        <v>774</v>
      </c>
      <c r="D215" s="140">
        <f t="shared" ref="D215:D216" si="49">D216</f>
        <v>152</v>
      </c>
    </row>
    <row r="216" spans="1:4">
      <c r="A216" s="117">
        <v>208</v>
      </c>
      <c r="B216" s="132" t="s">
        <v>580</v>
      </c>
      <c r="C216" s="133" t="s">
        <v>581</v>
      </c>
      <c r="D216" s="139">
        <f t="shared" si="49"/>
        <v>152</v>
      </c>
    </row>
    <row r="217" spans="1:4" ht="13.5">
      <c r="A217" s="117">
        <v>209</v>
      </c>
      <c r="B217" s="134" t="s">
        <v>582</v>
      </c>
      <c r="C217" s="135" t="s">
        <v>583</v>
      </c>
      <c r="D217" s="136">
        <f>D720</f>
        <v>152</v>
      </c>
    </row>
    <row r="218" spans="1:4" ht="15.75">
      <c r="A218" s="117">
        <v>210</v>
      </c>
      <c r="B218" s="128" t="s">
        <v>596</v>
      </c>
      <c r="C218" s="127">
        <v>55</v>
      </c>
      <c r="D218" s="140">
        <f>D219</f>
        <v>9141.2999999999993</v>
      </c>
    </row>
    <row r="219" spans="1:4">
      <c r="A219" s="117">
        <v>211</v>
      </c>
      <c r="B219" s="132" t="s">
        <v>597</v>
      </c>
      <c r="C219" s="133" t="s">
        <v>598</v>
      </c>
      <c r="D219" s="139">
        <f>D220+D221</f>
        <v>9141.2999999999993</v>
      </c>
    </row>
    <row r="220" spans="1:4" ht="13.5">
      <c r="A220" s="117">
        <v>212</v>
      </c>
      <c r="B220" s="134" t="s">
        <v>601</v>
      </c>
      <c r="C220" s="135" t="s">
        <v>602</v>
      </c>
      <c r="D220" s="136">
        <f t="shared" ref="D220:D221" si="50">D723</f>
        <v>68</v>
      </c>
    </row>
    <row r="221" spans="1:4" ht="13.5">
      <c r="A221" s="117">
        <v>213</v>
      </c>
      <c r="B221" s="134" t="s">
        <v>605</v>
      </c>
      <c r="C221" s="135" t="s">
        <v>606</v>
      </c>
      <c r="D221" s="136">
        <f t="shared" si="50"/>
        <v>9073.2999999999993</v>
      </c>
    </row>
    <row r="222" spans="1:4" ht="15.75">
      <c r="A222" s="117">
        <v>214</v>
      </c>
      <c r="B222" s="128" t="s">
        <v>627</v>
      </c>
      <c r="C222" s="125">
        <v>57</v>
      </c>
      <c r="D222" s="140">
        <f>D223</f>
        <v>3687.81</v>
      </c>
    </row>
    <row r="223" spans="1:4">
      <c r="A223" s="117">
        <v>215</v>
      </c>
      <c r="B223" s="132" t="s">
        <v>628</v>
      </c>
      <c r="C223" s="133" t="s">
        <v>629</v>
      </c>
      <c r="D223" s="139">
        <f>D224+D225+D226+D227</f>
        <v>3687.81</v>
      </c>
    </row>
    <row r="224" spans="1:4" ht="13.5">
      <c r="A224" s="117">
        <v>216</v>
      </c>
      <c r="B224" s="134" t="s">
        <v>630</v>
      </c>
      <c r="C224" s="135" t="s">
        <v>631</v>
      </c>
      <c r="D224" s="136">
        <f t="shared" ref="D224:D227" si="51">D727</f>
        <v>1290</v>
      </c>
    </row>
    <row r="225" spans="1:4" ht="13.5">
      <c r="A225" s="117">
        <v>217</v>
      </c>
      <c r="B225" s="134" t="s">
        <v>632</v>
      </c>
      <c r="C225" s="135" t="s">
        <v>633</v>
      </c>
      <c r="D225" s="136">
        <f t="shared" si="51"/>
        <v>20</v>
      </c>
    </row>
    <row r="226" spans="1:4" ht="13.5">
      <c r="A226" s="117">
        <v>218</v>
      </c>
      <c r="B226" s="134" t="s">
        <v>634</v>
      </c>
      <c r="C226" s="135" t="s">
        <v>635</v>
      </c>
      <c r="D226" s="136">
        <f t="shared" si="51"/>
        <v>31.5</v>
      </c>
    </row>
    <row r="227" spans="1:4" ht="13.5">
      <c r="A227" s="117">
        <v>219</v>
      </c>
      <c r="B227" s="134" t="s">
        <v>636</v>
      </c>
      <c r="C227" s="135" t="s">
        <v>637</v>
      </c>
      <c r="D227" s="136">
        <f t="shared" si="51"/>
        <v>2346.31</v>
      </c>
    </row>
    <row r="228" spans="1:4" ht="47.25">
      <c r="A228" s="117">
        <v>220</v>
      </c>
      <c r="B228" s="128" t="s">
        <v>638</v>
      </c>
      <c r="C228" s="127" t="s">
        <v>639</v>
      </c>
      <c r="D228" s="140">
        <f>D229+D233</f>
        <v>1527</v>
      </c>
    </row>
    <row r="229" spans="1:4">
      <c r="A229" s="117">
        <v>221</v>
      </c>
      <c r="B229" s="132" t="s">
        <v>640</v>
      </c>
      <c r="C229" s="133" t="s">
        <v>641</v>
      </c>
      <c r="D229" s="131">
        <f>SUM(D230:D232)</f>
        <v>0</v>
      </c>
    </row>
    <row r="230" spans="1:4" ht="13.5">
      <c r="A230" s="117">
        <v>222</v>
      </c>
      <c r="B230" s="134" t="s">
        <v>642</v>
      </c>
      <c r="C230" s="143" t="s">
        <v>643</v>
      </c>
      <c r="D230" s="136">
        <f t="shared" ref="D230:D232" si="52">D1082</f>
        <v>0</v>
      </c>
    </row>
    <row r="231" spans="1:4" ht="13.5">
      <c r="A231" s="117">
        <v>223</v>
      </c>
      <c r="B231" s="134" t="s">
        <v>644</v>
      </c>
      <c r="C231" s="143" t="s">
        <v>645</v>
      </c>
      <c r="D231" s="136">
        <f t="shared" si="52"/>
        <v>0</v>
      </c>
    </row>
    <row r="232" spans="1:4" ht="13.5">
      <c r="A232" s="117">
        <v>224</v>
      </c>
      <c r="B232" s="134" t="s">
        <v>646</v>
      </c>
      <c r="C232" s="143" t="s">
        <v>647</v>
      </c>
      <c r="D232" s="136">
        <f t="shared" si="52"/>
        <v>0</v>
      </c>
    </row>
    <row r="233" spans="1:4">
      <c r="A233" s="117">
        <v>225</v>
      </c>
      <c r="B233" s="132" t="s">
        <v>648</v>
      </c>
      <c r="C233" s="133" t="s">
        <v>649</v>
      </c>
      <c r="D233" s="131">
        <f>SUM(D234:D235)</f>
        <v>1527</v>
      </c>
    </row>
    <row r="234" spans="1:4" ht="13.5">
      <c r="A234" s="117">
        <v>226</v>
      </c>
      <c r="B234" s="141" t="s">
        <v>616</v>
      </c>
      <c r="C234" s="142" t="s">
        <v>650</v>
      </c>
      <c r="D234" s="136">
        <f t="shared" ref="D234:D235" si="53">D1086</f>
        <v>229</v>
      </c>
    </row>
    <row r="235" spans="1:4" ht="13.5">
      <c r="A235" s="117">
        <v>227</v>
      </c>
      <c r="B235" s="134" t="s">
        <v>651</v>
      </c>
      <c r="C235" s="142" t="s">
        <v>652</v>
      </c>
      <c r="D235" s="136">
        <f t="shared" si="53"/>
        <v>1298</v>
      </c>
    </row>
    <row r="236" spans="1:4" ht="15.75">
      <c r="A236" s="117">
        <v>228</v>
      </c>
      <c r="B236" s="128" t="s">
        <v>671</v>
      </c>
      <c r="C236" s="125">
        <v>59</v>
      </c>
      <c r="D236" s="140">
        <f>D237+D238</f>
        <v>7760</v>
      </c>
    </row>
    <row r="237" spans="1:4">
      <c r="A237" s="117">
        <v>229</v>
      </c>
      <c r="B237" s="132" t="s">
        <v>672</v>
      </c>
      <c r="C237" s="133" t="s">
        <v>673</v>
      </c>
      <c r="D237" s="139">
        <f t="shared" ref="D237:D238" si="54">D732</f>
        <v>7760</v>
      </c>
    </row>
    <row r="238" spans="1:4">
      <c r="A238" s="117">
        <v>230</v>
      </c>
      <c r="B238" s="129" t="s">
        <v>680</v>
      </c>
      <c r="C238" s="133" t="s">
        <v>681</v>
      </c>
      <c r="D238" s="139">
        <f t="shared" si="54"/>
        <v>0</v>
      </c>
    </row>
    <row r="239" spans="1:4" ht="31.5">
      <c r="A239" s="117">
        <v>231</v>
      </c>
      <c r="B239" s="128" t="s">
        <v>687</v>
      </c>
      <c r="C239" s="125" t="s">
        <v>688</v>
      </c>
      <c r="D239" s="140">
        <f>SUM(D240:D242)</f>
        <v>9357</v>
      </c>
    </row>
    <row r="240" spans="1:4">
      <c r="A240" s="117">
        <v>232</v>
      </c>
      <c r="B240" s="129" t="s">
        <v>376</v>
      </c>
      <c r="C240" s="133" t="s">
        <v>689</v>
      </c>
      <c r="D240" s="131">
        <f>D1089</f>
        <v>5700</v>
      </c>
    </row>
    <row r="241" spans="1:4">
      <c r="A241" s="117">
        <v>233</v>
      </c>
      <c r="B241" s="129" t="s">
        <v>684</v>
      </c>
      <c r="C241" s="133" t="s">
        <v>690</v>
      </c>
      <c r="D241" s="131">
        <f>D1090</f>
        <v>2520</v>
      </c>
    </row>
    <row r="242" spans="1:4">
      <c r="A242" s="117">
        <v>234</v>
      </c>
      <c r="B242" s="129" t="s">
        <v>372</v>
      </c>
      <c r="C242" s="133" t="s">
        <v>691</v>
      </c>
      <c r="D242" s="131">
        <f>D1091</f>
        <v>1137</v>
      </c>
    </row>
    <row r="243" spans="1:4" ht="17.25">
      <c r="A243" s="117">
        <v>235</v>
      </c>
      <c r="B243" s="121" t="s">
        <v>692</v>
      </c>
      <c r="C243" s="145">
        <v>70</v>
      </c>
      <c r="D243" s="123">
        <f t="shared" ref="D243" si="55">D244</f>
        <v>10109</v>
      </c>
    </row>
    <row r="244" spans="1:4" ht="15.75">
      <c r="A244" s="117">
        <v>236</v>
      </c>
      <c r="B244" s="146" t="s">
        <v>693</v>
      </c>
      <c r="C244" s="125">
        <v>71</v>
      </c>
      <c r="D244" s="140">
        <f>D245+D250</f>
        <v>10109</v>
      </c>
    </row>
    <row r="245" spans="1:4">
      <c r="A245" s="117">
        <v>237</v>
      </c>
      <c r="B245" s="132" t="s">
        <v>694</v>
      </c>
      <c r="C245" s="133" t="s">
        <v>695</v>
      </c>
      <c r="D245" s="131">
        <f>SUM(D246:D249)</f>
        <v>10109</v>
      </c>
    </row>
    <row r="246" spans="1:4" ht="13.5">
      <c r="A246" s="117">
        <v>238</v>
      </c>
      <c r="B246" s="134" t="s">
        <v>696</v>
      </c>
      <c r="C246" s="143" t="s">
        <v>697</v>
      </c>
      <c r="D246" s="136">
        <f t="shared" ref="D246:D250" si="56">D1095</f>
        <v>9981</v>
      </c>
    </row>
    <row r="247" spans="1:4" ht="13.5">
      <c r="A247" s="117">
        <v>239</v>
      </c>
      <c r="B247" s="134" t="s">
        <v>698</v>
      </c>
      <c r="C247" s="143" t="s">
        <v>699</v>
      </c>
      <c r="D247" s="136">
        <f t="shared" si="56"/>
        <v>0</v>
      </c>
    </row>
    <row r="248" spans="1:4" ht="13.5">
      <c r="A248" s="117">
        <v>240</v>
      </c>
      <c r="B248" s="134" t="s">
        <v>700</v>
      </c>
      <c r="C248" s="143" t="s">
        <v>701</v>
      </c>
      <c r="D248" s="136">
        <f t="shared" si="56"/>
        <v>108</v>
      </c>
    </row>
    <row r="249" spans="1:4" ht="13.5">
      <c r="A249" s="117">
        <v>241</v>
      </c>
      <c r="B249" s="134" t="s">
        <v>702</v>
      </c>
      <c r="C249" s="143" t="s">
        <v>703</v>
      </c>
      <c r="D249" s="136">
        <f t="shared" si="56"/>
        <v>20</v>
      </c>
    </row>
    <row r="250" spans="1:4">
      <c r="A250" s="117">
        <v>242</v>
      </c>
      <c r="B250" s="132" t="s">
        <v>704</v>
      </c>
      <c r="C250" s="133" t="s">
        <v>705</v>
      </c>
      <c r="D250" s="139">
        <f t="shared" si="56"/>
        <v>0</v>
      </c>
    </row>
    <row r="251" spans="1:4" ht="34.5">
      <c r="A251" s="117">
        <v>243</v>
      </c>
      <c r="B251" s="121" t="s">
        <v>716</v>
      </c>
      <c r="C251" s="145" t="s">
        <v>717</v>
      </c>
      <c r="D251" s="149">
        <f t="shared" ref="D251:D252" si="57">D252</f>
        <v>0</v>
      </c>
    </row>
    <row r="252" spans="1:4" ht="31.5">
      <c r="A252" s="117">
        <v>244</v>
      </c>
      <c r="B252" s="124" t="s">
        <v>718</v>
      </c>
      <c r="C252" s="127" t="s">
        <v>719</v>
      </c>
      <c r="D252" s="126">
        <f t="shared" si="57"/>
        <v>0</v>
      </c>
    </row>
    <row r="253" spans="1:4">
      <c r="A253" s="117">
        <v>245</v>
      </c>
      <c r="B253" s="129" t="s">
        <v>720</v>
      </c>
      <c r="C253" s="133" t="s">
        <v>721</v>
      </c>
      <c r="D253" s="139">
        <f>D254+D255</f>
        <v>0</v>
      </c>
    </row>
    <row r="254" spans="1:4" ht="27">
      <c r="A254" s="117">
        <v>246</v>
      </c>
      <c r="B254" s="134" t="s">
        <v>722</v>
      </c>
      <c r="C254" s="135" t="s">
        <v>723</v>
      </c>
      <c r="D254" s="150">
        <f>D737</f>
        <v>0</v>
      </c>
    </row>
    <row r="255" spans="1:4" ht="27">
      <c r="A255" s="117">
        <v>247</v>
      </c>
      <c r="B255" s="134" t="s">
        <v>724</v>
      </c>
      <c r="C255" s="135" t="s">
        <v>725</v>
      </c>
      <c r="D255" s="136">
        <f>D1103</f>
        <v>0</v>
      </c>
    </row>
    <row r="256" spans="1:4">
      <c r="A256" s="117">
        <v>248</v>
      </c>
      <c r="B256" s="160" t="s">
        <v>730</v>
      </c>
      <c r="C256" s="161"/>
      <c r="D256" s="162"/>
    </row>
    <row r="257" spans="1:4" ht="30">
      <c r="A257" s="117">
        <v>249</v>
      </c>
      <c r="B257" s="163" t="s">
        <v>775</v>
      </c>
      <c r="C257" s="164" t="s">
        <v>776</v>
      </c>
      <c r="D257" s="165">
        <f>D258+D259</f>
        <v>20603.599999999999</v>
      </c>
    </row>
    <row r="258" spans="1:4" ht="13.5">
      <c r="A258" s="117">
        <v>250</v>
      </c>
      <c r="B258" s="166" t="s">
        <v>777</v>
      </c>
      <c r="C258" s="167" t="s">
        <v>778</v>
      </c>
      <c r="D258" s="168">
        <f t="shared" ref="D258:D259" si="58">D740+D1106</f>
        <v>12704.2</v>
      </c>
    </row>
    <row r="259" spans="1:4" ht="13.5">
      <c r="A259" s="117">
        <v>251</v>
      </c>
      <c r="B259" s="166" t="s">
        <v>779</v>
      </c>
      <c r="C259" s="167" t="s">
        <v>780</v>
      </c>
      <c r="D259" s="168">
        <f t="shared" si="58"/>
        <v>7899.4</v>
      </c>
    </row>
    <row r="260" spans="1:4" ht="30">
      <c r="A260" s="117">
        <v>252</v>
      </c>
      <c r="B260" s="163" t="s">
        <v>781</v>
      </c>
      <c r="C260" s="164" t="s">
        <v>782</v>
      </c>
      <c r="D260" s="165">
        <f>D261+D262+D263</f>
        <v>51030.700000000004</v>
      </c>
    </row>
    <row r="261" spans="1:4" ht="13.5">
      <c r="A261" s="117">
        <v>253</v>
      </c>
      <c r="B261" s="166" t="s">
        <v>783</v>
      </c>
      <c r="C261" s="167" t="s">
        <v>784</v>
      </c>
      <c r="D261" s="168">
        <f t="shared" ref="D261:D264" si="59">D743+D1109</f>
        <v>15091</v>
      </c>
    </row>
    <row r="262" spans="1:4" ht="13.5">
      <c r="A262" s="117">
        <v>254</v>
      </c>
      <c r="B262" s="166" t="s">
        <v>785</v>
      </c>
      <c r="C262" s="167" t="s">
        <v>786</v>
      </c>
      <c r="D262" s="168">
        <f t="shared" si="59"/>
        <v>33652.800000000003</v>
      </c>
    </row>
    <row r="263" spans="1:4" ht="13.5">
      <c r="A263" s="117">
        <v>255</v>
      </c>
      <c r="B263" s="166" t="s">
        <v>787</v>
      </c>
      <c r="C263" s="167" t="s">
        <v>788</v>
      </c>
      <c r="D263" s="168">
        <f t="shared" si="59"/>
        <v>2286.9</v>
      </c>
    </row>
    <row r="264" spans="1:4">
      <c r="A264" s="117">
        <v>256</v>
      </c>
      <c r="B264" s="163" t="s">
        <v>789</v>
      </c>
      <c r="C264" s="164" t="s">
        <v>790</v>
      </c>
      <c r="D264" s="165">
        <f t="shared" si="59"/>
        <v>571</v>
      </c>
    </row>
    <row r="265" spans="1:4" ht="30">
      <c r="A265" s="117">
        <v>257</v>
      </c>
      <c r="B265" s="163" t="s">
        <v>791</v>
      </c>
      <c r="C265" s="164" t="s">
        <v>792</v>
      </c>
      <c r="D265" s="165">
        <f t="shared" ref="D265" si="60">D266</f>
        <v>0</v>
      </c>
    </row>
    <row r="266" spans="1:4" ht="13.5">
      <c r="A266" s="117">
        <v>258</v>
      </c>
      <c r="B266" s="166" t="s">
        <v>793</v>
      </c>
      <c r="C266" s="167" t="s">
        <v>794</v>
      </c>
      <c r="D266" s="168">
        <f t="shared" ref="D266" si="61">D748+D1114</f>
        <v>0</v>
      </c>
    </row>
    <row r="267" spans="1:4" ht="30">
      <c r="A267" s="117">
        <v>259</v>
      </c>
      <c r="B267" s="163" t="s">
        <v>795</v>
      </c>
      <c r="C267" s="164" t="s">
        <v>796</v>
      </c>
      <c r="D267" s="165">
        <f>D268+D269</f>
        <v>2598.31</v>
      </c>
    </row>
    <row r="268" spans="1:4" ht="13.5">
      <c r="A268" s="117">
        <v>260</v>
      </c>
      <c r="B268" s="166" t="s">
        <v>797</v>
      </c>
      <c r="C268" s="167" t="s">
        <v>798</v>
      </c>
      <c r="D268" s="168">
        <f t="shared" ref="D268:D270" si="62">D750+D1116</f>
        <v>252</v>
      </c>
    </row>
    <row r="269" spans="1:4" ht="13.5">
      <c r="A269" s="117">
        <v>261</v>
      </c>
      <c r="B269" s="166" t="s">
        <v>799</v>
      </c>
      <c r="C269" s="167" t="s">
        <v>800</v>
      </c>
      <c r="D269" s="168">
        <f t="shared" si="62"/>
        <v>2346.31</v>
      </c>
    </row>
    <row r="270" spans="1:4">
      <c r="A270" s="117">
        <v>262</v>
      </c>
      <c r="B270" s="163" t="s">
        <v>801</v>
      </c>
      <c r="C270" s="164" t="s">
        <v>802</v>
      </c>
      <c r="D270" s="165">
        <f t="shared" si="62"/>
        <v>31.5</v>
      </c>
    </row>
    <row r="271" spans="1:4" ht="18">
      <c r="A271" s="117">
        <v>263</v>
      </c>
      <c r="B271" s="157" t="s">
        <v>803</v>
      </c>
      <c r="C271" s="158" t="s">
        <v>804</v>
      </c>
      <c r="D271" s="159">
        <f>D303+D306+D307</f>
        <v>22663</v>
      </c>
    </row>
    <row r="272" spans="1:4" ht="17.25">
      <c r="A272" s="117">
        <v>264</v>
      </c>
      <c r="B272" s="121" t="s">
        <v>562</v>
      </c>
      <c r="C272" s="122" t="s">
        <v>563</v>
      </c>
      <c r="D272" s="123">
        <f>D273+D274+D275+D282+D285</f>
        <v>22116</v>
      </c>
    </row>
    <row r="273" spans="1:4" ht="15.75">
      <c r="A273" s="117">
        <v>265</v>
      </c>
      <c r="B273" s="128" t="s">
        <v>564</v>
      </c>
      <c r="C273" s="127">
        <v>10</v>
      </c>
      <c r="D273" s="140">
        <f t="shared" ref="D273:D274" si="63">D755</f>
        <v>11336</v>
      </c>
    </row>
    <row r="274" spans="1:4" ht="15.75">
      <c r="A274" s="117">
        <v>266</v>
      </c>
      <c r="B274" s="128" t="s">
        <v>565</v>
      </c>
      <c r="C274" s="127">
        <v>20</v>
      </c>
      <c r="D274" s="140">
        <f t="shared" si="63"/>
        <v>780</v>
      </c>
    </row>
    <row r="275" spans="1:4" ht="31.5">
      <c r="A275" s="117">
        <v>267</v>
      </c>
      <c r="B275" s="128" t="s">
        <v>579</v>
      </c>
      <c r="C275" s="125">
        <v>51</v>
      </c>
      <c r="D275" s="140">
        <f>D276+D279</f>
        <v>10000</v>
      </c>
    </row>
    <row r="276" spans="1:4">
      <c r="A276" s="117">
        <v>268</v>
      </c>
      <c r="B276" s="132" t="s">
        <v>580</v>
      </c>
      <c r="C276" s="133" t="s">
        <v>581</v>
      </c>
      <c r="D276" s="139">
        <f>D277+D278</f>
        <v>10000</v>
      </c>
    </row>
    <row r="277" spans="1:4" ht="13.5">
      <c r="A277" s="117">
        <v>269</v>
      </c>
      <c r="B277" s="134" t="s">
        <v>584</v>
      </c>
      <c r="C277" s="135" t="s">
        <v>585</v>
      </c>
      <c r="D277" s="136">
        <f t="shared" ref="D277:D278" si="64">D759</f>
        <v>0</v>
      </c>
    </row>
    <row r="278" spans="1:4" ht="27">
      <c r="A278" s="117">
        <v>270</v>
      </c>
      <c r="B278" s="134" t="s">
        <v>586</v>
      </c>
      <c r="C278" s="135" t="s">
        <v>587</v>
      </c>
      <c r="D278" s="136">
        <f t="shared" si="64"/>
        <v>10000</v>
      </c>
    </row>
    <row r="279" spans="1:4">
      <c r="A279" s="117">
        <v>271</v>
      </c>
      <c r="B279" s="132" t="s">
        <v>588</v>
      </c>
      <c r="C279" s="133" t="s">
        <v>589</v>
      </c>
      <c r="D279" s="131">
        <f>D280+D281</f>
        <v>0</v>
      </c>
    </row>
    <row r="280" spans="1:4" ht="13.5">
      <c r="A280" s="117">
        <v>272</v>
      </c>
      <c r="B280" s="134" t="s">
        <v>590</v>
      </c>
      <c r="C280" s="143" t="s">
        <v>591</v>
      </c>
      <c r="D280" s="136">
        <f t="shared" ref="D280:D281" si="65">D1123</f>
        <v>0</v>
      </c>
    </row>
    <row r="281" spans="1:4" ht="27">
      <c r="A281" s="117">
        <v>273</v>
      </c>
      <c r="B281" s="134" t="s">
        <v>592</v>
      </c>
      <c r="C281" s="143" t="s">
        <v>593</v>
      </c>
      <c r="D281" s="136">
        <f t="shared" si="65"/>
        <v>0</v>
      </c>
    </row>
    <row r="282" spans="1:4" ht="15.75">
      <c r="A282" s="117">
        <v>274</v>
      </c>
      <c r="B282" s="128" t="s">
        <v>627</v>
      </c>
      <c r="C282" s="125">
        <v>57</v>
      </c>
      <c r="D282" s="140">
        <f t="shared" ref="D282:D283" si="66">D283</f>
        <v>0</v>
      </c>
    </row>
    <row r="283" spans="1:4">
      <c r="A283" s="117">
        <v>275</v>
      </c>
      <c r="B283" s="132" t="s">
        <v>628</v>
      </c>
      <c r="C283" s="133" t="s">
        <v>629</v>
      </c>
      <c r="D283" s="131">
        <f t="shared" si="66"/>
        <v>0</v>
      </c>
    </row>
    <row r="284" spans="1:4" ht="13.5">
      <c r="A284" s="117">
        <v>276</v>
      </c>
      <c r="B284" s="134" t="s">
        <v>632</v>
      </c>
      <c r="C284" s="135" t="s">
        <v>633</v>
      </c>
      <c r="D284" s="136">
        <f>D763</f>
        <v>0</v>
      </c>
    </row>
    <row r="285" spans="1:4" ht="47.25">
      <c r="A285" s="117">
        <v>277</v>
      </c>
      <c r="B285" s="128" t="s">
        <v>638</v>
      </c>
      <c r="C285" s="127" t="s">
        <v>639</v>
      </c>
      <c r="D285" s="140">
        <f t="shared" ref="D285" si="67">D286</f>
        <v>0</v>
      </c>
    </row>
    <row r="286" spans="1:4">
      <c r="A286" s="117">
        <v>278</v>
      </c>
      <c r="B286" s="132" t="s">
        <v>640</v>
      </c>
      <c r="C286" s="133" t="s">
        <v>641</v>
      </c>
      <c r="D286" s="131">
        <f>SUM(D287:D289)</f>
        <v>0</v>
      </c>
    </row>
    <row r="287" spans="1:4" ht="13.5">
      <c r="A287" s="117">
        <v>279</v>
      </c>
      <c r="B287" s="134" t="s">
        <v>642</v>
      </c>
      <c r="C287" s="143" t="s">
        <v>643</v>
      </c>
      <c r="D287" s="136">
        <f t="shared" ref="D287:D289" si="68">D1127</f>
        <v>0</v>
      </c>
    </row>
    <row r="288" spans="1:4" ht="13.5">
      <c r="A288" s="117">
        <v>280</v>
      </c>
      <c r="B288" s="134" t="s">
        <v>644</v>
      </c>
      <c r="C288" s="143" t="s">
        <v>645</v>
      </c>
      <c r="D288" s="136">
        <f t="shared" si="68"/>
        <v>0</v>
      </c>
    </row>
    <row r="289" spans="1:4" ht="13.5">
      <c r="A289" s="117">
        <v>281</v>
      </c>
      <c r="B289" s="134" t="s">
        <v>646</v>
      </c>
      <c r="C289" s="143" t="s">
        <v>647</v>
      </c>
      <c r="D289" s="136">
        <f t="shared" si="68"/>
        <v>0</v>
      </c>
    </row>
    <row r="290" spans="1:4" ht="17.25">
      <c r="A290" s="117">
        <v>282</v>
      </c>
      <c r="B290" s="121" t="s">
        <v>692</v>
      </c>
      <c r="C290" s="145">
        <v>70</v>
      </c>
      <c r="D290" s="123">
        <f t="shared" ref="D290" si="69">D291</f>
        <v>547</v>
      </c>
    </row>
    <row r="291" spans="1:4" ht="15.75">
      <c r="A291" s="117">
        <v>283</v>
      </c>
      <c r="B291" s="146" t="s">
        <v>693</v>
      </c>
      <c r="C291" s="125">
        <v>71</v>
      </c>
      <c r="D291" s="140">
        <f>D292+D297</f>
        <v>547</v>
      </c>
    </row>
    <row r="292" spans="1:4">
      <c r="A292" s="117">
        <v>284</v>
      </c>
      <c r="B292" s="132" t="s">
        <v>694</v>
      </c>
      <c r="C292" s="133" t="s">
        <v>695</v>
      </c>
      <c r="D292" s="131">
        <f>SUM(D293:D296)</f>
        <v>90</v>
      </c>
    </row>
    <row r="293" spans="1:4" ht="13.5">
      <c r="A293" s="117">
        <v>285</v>
      </c>
      <c r="B293" s="134" t="s">
        <v>696</v>
      </c>
      <c r="C293" s="143" t="s">
        <v>697</v>
      </c>
      <c r="D293" s="136">
        <f t="shared" ref="D293:D297" si="70">D1133</f>
        <v>0</v>
      </c>
    </row>
    <row r="294" spans="1:4" ht="13.5">
      <c r="A294" s="117">
        <v>286</v>
      </c>
      <c r="B294" s="134" t="s">
        <v>698</v>
      </c>
      <c r="C294" s="143" t="s">
        <v>699</v>
      </c>
      <c r="D294" s="136">
        <f t="shared" si="70"/>
        <v>42</v>
      </c>
    </row>
    <row r="295" spans="1:4" ht="13.5">
      <c r="A295" s="117">
        <v>287</v>
      </c>
      <c r="B295" s="134" t="s">
        <v>700</v>
      </c>
      <c r="C295" s="143" t="s">
        <v>701</v>
      </c>
      <c r="D295" s="136">
        <f t="shared" si="70"/>
        <v>24</v>
      </c>
    </row>
    <row r="296" spans="1:4" ht="13.5">
      <c r="A296" s="117">
        <v>288</v>
      </c>
      <c r="B296" s="134" t="s">
        <v>702</v>
      </c>
      <c r="C296" s="143" t="s">
        <v>703</v>
      </c>
      <c r="D296" s="136">
        <f t="shared" si="70"/>
        <v>24</v>
      </c>
    </row>
    <row r="297" spans="1:4">
      <c r="A297" s="117">
        <v>289</v>
      </c>
      <c r="B297" s="132" t="s">
        <v>704</v>
      </c>
      <c r="C297" s="133" t="s">
        <v>705</v>
      </c>
      <c r="D297" s="131">
        <f t="shared" si="70"/>
        <v>457</v>
      </c>
    </row>
    <row r="298" spans="1:4" ht="34.5">
      <c r="A298" s="117">
        <v>290</v>
      </c>
      <c r="B298" s="121" t="s">
        <v>716</v>
      </c>
      <c r="C298" s="145" t="s">
        <v>717</v>
      </c>
      <c r="D298" s="149">
        <f t="shared" ref="D298:D300" si="71">D299</f>
        <v>0</v>
      </c>
    </row>
    <row r="299" spans="1:4" ht="31.5">
      <c r="A299" s="117">
        <v>291</v>
      </c>
      <c r="B299" s="124" t="s">
        <v>718</v>
      </c>
      <c r="C299" s="127" t="s">
        <v>719</v>
      </c>
      <c r="D299" s="126">
        <f t="shared" si="71"/>
        <v>0</v>
      </c>
    </row>
    <row r="300" spans="1:4">
      <c r="A300" s="117">
        <v>292</v>
      </c>
      <c r="B300" s="129" t="s">
        <v>720</v>
      </c>
      <c r="C300" s="133" t="s">
        <v>721</v>
      </c>
      <c r="D300" s="139">
        <f t="shared" si="71"/>
        <v>0</v>
      </c>
    </row>
    <row r="301" spans="1:4" ht="27">
      <c r="A301" s="117">
        <v>293</v>
      </c>
      <c r="B301" s="134" t="s">
        <v>724</v>
      </c>
      <c r="C301" s="135" t="s">
        <v>725</v>
      </c>
      <c r="D301" s="136">
        <f>D1141</f>
        <v>0</v>
      </c>
    </row>
    <row r="302" spans="1:4">
      <c r="A302" s="117">
        <v>294</v>
      </c>
      <c r="B302" s="160" t="s">
        <v>730</v>
      </c>
      <c r="C302" s="161"/>
      <c r="D302" s="162"/>
    </row>
    <row r="303" spans="1:4" ht="30">
      <c r="A303" s="117">
        <v>295</v>
      </c>
      <c r="B303" s="163" t="s">
        <v>805</v>
      </c>
      <c r="C303" s="164" t="s">
        <v>806</v>
      </c>
      <c r="D303" s="165">
        <f>D304+D305</f>
        <v>10457</v>
      </c>
    </row>
    <row r="304" spans="1:4" ht="13.5">
      <c r="A304" s="117">
        <v>296</v>
      </c>
      <c r="B304" s="166" t="s">
        <v>807</v>
      </c>
      <c r="C304" s="167" t="s">
        <v>808</v>
      </c>
      <c r="D304" s="168">
        <f t="shared" ref="D304:D306" si="72">D766+D1144</f>
        <v>10457</v>
      </c>
    </row>
    <row r="305" spans="1:4" ht="13.5">
      <c r="A305" s="117">
        <v>297</v>
      </c>
      <c r="B305" s="166" t="s">
        <v>809</v>
      </c>
      <c r="C305" s="167" t="s">
        <v>810</v>
      </c>
      <c r="D305" s="168">
        <f t="shared" si="72"/>
        <v>0</v>
      </c>
    </row>
    <row r="306" spans="1:4">
      <c r="A306" s="117">
        <v>298</v>
      </c>
      <c r="B306" s="163" t="s">
        <v>811</v>
      </c>
      <c r="C306" s="164" t="s">
        <v>812</v>
      </c>
      <c r="D306" s="165">
        <f t="shared" si="72"/>
        <v>12206</v>
      </c>
    </row>
    <row r="307" spans="1:4" ht="30">
      <c r="A307" s="117">
        <v>299</v>
      </c>
      <c r="B307" s="163" t="s">
        <v>813</v>
      </c>
      <c r="C307" s="164" t="s">
        <v>814</v>
      </c>
      <c r="D307" s="165">
        <f t="shared" ref="D307" si="73">D308</f>
        <v>0</v>
      </c>
    </row>
    <row r="308" spans="1:4" ht="13.5">
      <c r="A308" s="117">
        <v>300</v>
      </c>
      <c r="B308" s="166" t="s">
        <v>815</v>
      </c>
      <c r="C308" s="167" t="s">
        <v>816</v>
      </c>
      <c r="D308" s="168">
        <f t="shared" ref="D308" si="74">D770+D1148</f>
        <v>0</v>
      </c>
    </row>
    <row r="309" spans="1:4" ht="36">
      <c r="A309" s="117">
        <v>301</v>
      </c>
      <c r="B309" s="157" t="s">
        <v>817</v>
      </c>
      <c r="C309" s="158" t="s">
        <v>818</v>
      </c>
      <c r="D309" s="159">
        <f>D349+D359+D363+D364</f>
        <v>103656</v>
      </c>
    </row>
    <row r="310" spans="1:4" ht="17.25">
      <c r="A310" s="117">
        <v>302</v>
      </c>
      <c r="B310" s="121" t="s">
        <v>562</v>
      </c>
      <c r="C310" s="122" t="s">
        <v>563</v>
      </c>
      <c r="D310" s="123">
        <f t="shared" ref="D310" si="75">D311+D312+D313+D316+D331+D322</f>
        <v>81977</v>
      </c>
    </row>
    <row r="311" spans="1:4" ht="15.75">
      <c r="A311" s="117">
        <v>303</v>
      </c>
      <c r="B311" s="128" t="s">
        <v>564</v>
      </c>
      <c r="C311" s="127">
        <v>10</v>
      </c>
      <c r="D311" s="140">
        <f t="shared" ref="D311:D312" si="76">D773</f>
        <v>0</v>
      </c>
    </row>
    <row r="312" spans="1:4" ht="15.75">
      <c r="A312" s="117">
        <v>304</v>
      </c>
      <c r="B312" s="128" t="s">
        <v>565</v>
      </c>
      <c r="C312" s="127">
        <v>20</v>
      </c>
      <c r="D312" s="140">
        <f t="shared" si="76"/>
        <v>17005</v>
      </c>
    </row>
    <row r="313" spans="1:4" ht="31.5">
      <c r="A313" s="117">
        <v>305</v>
      </c>
      <c r="B313" s="128" t="s">
        <v>579</v>
      </c>
      <c r="C313" s="127" t="s">
        <v>774</v>
      </c>
      <c r="D313" s="140">
        <f t="shared" ref="D313:D314" si="77">D314</f>
        <v>35708</v>
      </c>
    </row>
    <row r="314" spans="1:4">
      <c r="A314" s="117">
        <v>306</v>
      </c>
      <c r="B314" s="132" t="s">
        <v>580</v>
      </c>
      <c r="C314" s="133" t="s">
        <v>581</v>
      </c>
      <c r="D314" s="139">
        <f t="shared" si="77"/>
        <v>35708</v>
      </c>
    </row>
    <row r="315" spans="1:4" ht="13.5">
      <c r="A315" s="117">
        <v>307</v>
      </c>
      <c r="B315" s="134" t="s">
        <v>582</v>
      </c>
      <c r="C315" s="135" t="s">
        <v>583</v>
      </c>
      <c r="D315" s="136">
        <f>D777</f>
        <v>35708</v>
      </c>
    </row>
    <row r="316" spans="1:4" ht="15.75">
      <c r="A316" s="117">
        <v>308</v>
      </c>
      <c r="B316" s="128" t="s">
        <v>596</v>
      </c>
      <c r="C316" s="127">
        <v>55</v>
      </c>
      <c r="D316" s="140">
        <f>D317+D320</f>
        <v>8944</v>
      </c>
    </row>
    <row r="317" spans="1:4">
      <c r="A317" s="117">
        <v>309</v>
      </c>
      <c r="B317" s="132" t="s">
        <v>597</v>
      </c>
      <c r="C317" s="133" t="s">
        <v>598</v>
      </c>
      <c r="D317" s="139">
        <f>D318+D319</f>
        <v>8944</v>
      </c>
    </row>
    <row r="318" spans="1:4" ht="13.5">
      <c r="A318" s="117">
        <v>310</v>
      </c>
      <c r="B318" s="134" t="s">
        <v>599</v>
      </c>
      <c r="C318" s="135" t="s">
        <v>600</v>
      </c>
      <c r="D318" s="136">
        <f>D1153</f>
        <v>8944</v>
      </c>
    </row>
    <row r="319" spans="1:4" ht="13.5">
      <c r="A319" s="117">
        <v>311</v>
      </c>
      <c r="B319" s="134" t="s">
        <v>601</v>
      </c>
      <c r="C319" s="135" t="s">
        <v>602</v>
      </c>
      <c r="D319" s="136">
        <f>D780</f>
        <v>0</v>
      </c>
    </row>
    <row r="320" spans="1:4" ht="30">
      <c r="A320" s="117">
        <v>312</v>
      </c>
      <c r="B320" s="132" t="s">
        <v>609</v>
      </c>
      <c r="C320" s="138" t="s">
        <v>610</v>
      </c>
      <c r="D320" s="139">
        <f>D321</f>
        <v>0</v>
      </c>
    </row>
    <row r="321" spans="1:4" ht="13.5">
      <c r="A321" s="117">
        <v>313</v>
      </c>
      <c r="B321" s="134" t="s">
        <v>611</v>
      </c>
      <c r="C321" s="137" t="s">
        <v>612</v>
      </c>
      <c r="D321" s="136">
        <f>D782</f>
        <v>0</v>
      </c>
    </row>
    <row r="322" spans="1:4" ht="47.25">
      <c r="A322" s="117">
        <v>314</v>
      </c>
      <c r="B322" s="128" t="s">
        <v>638</v>
      </c>
      <c r="C322" s="127" t="s">
        <v>639</v>
      </c>
      <c r="D322" s="140">
        <f>D323+D327</f>
        <v>20320</v>
      </c>
    </row>
    <row r="323" spans="1:4">
      <c r="A323" s="117">
        <v>315</v>
      </c>
      <c r="B323" s="132" t="s">
        <v>640</v>
      </c>
      <c r="C323" s="133" t="s">
        <v>641</v>
      </c>
      <c r="D323" s="131">
        <f>SUM(D324:D326)</f>
        <v>20320</v>
      </c>
    </row>
    <row r="324" spans="1:4" ht="13.5">
      <c r="A324" s="117">
        <v>316</v>
      </c>
      <c r="B324" s="134" t="s">
        <v>642</v>
      </c>
      <c r="C324" s="143" t="s">
        <v>643</v>
      </c>
      <c r="D324" s="136">
        <f t="shared" ref="D324:D326" si="78">D1156</f>
        <v>1998</v>
      </c>
    </row>
    <row r="325" spans="1:4" ht="13.5">
      <c r="A325" s="117">
        <v>317</v>
      </c>
      <c r="B325" s="134" t="s">
        <v>644</v>
      </c>
      <c r="C325" s="143" t="s">
        <v>645</v>
      </c>
      <c r="D325" s="136">
        <f t="shared" si="78"/>
        <v>11312</v>
      </c>
    </row>
    <row r="326" spans="1:4" ht="13.5">
      <c r="A326" s="117">
        <v>318</v>
      </c>
      <c r="B326" s="134" t="s">
        <v>646</v>
      </c>
      <c r="C326" s="143" t="s">
        <v>647</v>
      </c>
      <c r="D326" s="136">
        <f t="shared" si="78"/>
        <v>7010</v>
      </c>
    </row>
    <row r="327" spans="1:4" ht="30">
      <c r="A327" s="117">
        <v>319</v>
      </c>
      <c r="B327" s="132" t="s">
        <v>654</v>
      </c>
      <c r="C327" s="133" t="s">
        <v>655</v>
      </c>
      <c r="D327" s="131">
        <f>SUM(D328:D330)</f>
        <v>0</v>
      </c>
    </row>
    <row r="328" spans="1:4" ht="13.5">
      <c r="A328" s="117">
        <v>320</v>
      </c>
      <c r="B328" s="134" t="s">
        <v>656</v>
      </c>
      <c r="C328" s="143" t="s">
        <v>657</v>
      </c>
      <c r="D328" s="136">
        <f>D1160</f>
        <v>0</v>
      </c>
    </row>
    <row r="329" spans="1:4" ht="13.5">
      <c r="A329" s="117">
        <v>321</v>
      </c>
      <c r="B329" s="134" t="s">
        <v>658</v>
      </c>
      <c r="C329" s="143" t="s">
        <v>659</v>
      </c>
      <c r="D329" s="136">
        <f t="shared" ref="D329:D330" si="79">D1161</f>
        <v>0</v>
      </c>
    </row>
    <row r="330" spans="1:4" ht="13.5">
      <c r="A330" s="117">
        <v>322</v>
      </c>
      <c r="B330" s="134" t="s">
        <v>660</v>
      </c>
      <c r="C330" s="143" t="s">
        <v>661</v>
      </c>
      <c r="D330" s="136">
        <f t="shared" si="79"/>
        <v>0</v>
      </c>
    </row>
    <row r="331" spans="1:4" ht="15.75">
      <c r="A331" s="117">
        <v>323</v>
      </c>
      <c r="B331" s="128" t="s">
        <v>671</v>
      </c>
      <c r="C331" s="125">
        <v>59</v>
      </c>
      <c r="D331" s="140">
        <f>D783</f>
        <v>0</v>
      </c>
    </row>
    <row r="332" spans="1:4">
      <c r="A332" s="117">
        <v>324</v>
      </c>
      <c r="B332" s="129" t="s">
        <v>676</v>
      </c>
      <c r="C332" s="133" t="s">
        <v>677</v>
      </c>
      <c r="D332" s="139">
        <f>D784</f>
        <v>0</v>
      </c>
    </row>
    <row r="333" spans="1:4" ht="17.25">
      <c r="A333" s="117">
        <v>325</v>
      </c>
      <c r="B333" s="121" t="s">
        <v>692</v>
      </c>
      <c r="C333" s="145">
        <v>70</v>
      </c>
      <c r="D333" s="123">
        <f>D334+D341</f>
        <v>21679</v>
      </c>
    </row>
    <row r="334" spans="1:4" ht="15.75">
      <c r="A334" s="117">
        <v>326</v>
      </c>
      <c r="B334" s="146" t="s">
        <v>693</v>
      </c>
      <c r="C334" s="125">
        <v>71</v>
      </c>
      <c r="D334" s="140">
        <f>D335+D340</f>
        <v>21679</v>
      </c>
    </row>
    <row r="335" spans="1:4">
      <c r="A335" s="117">
        <v>327</v>
      </c>
      <c r="B335" s="132" t="s">
        <v>694</v>
      </c>
      <c r="C335" s="133" t="s">
        <v>695</v>
      </c>
      <c r="D335" s="131">
        <f>SUM(D336:D339)</f>
        <v>21529</v>
      </c>
    </row>
    <row r="336" spans="1:4" ht="13.5">
      <c r="A336" s="117">
        <v>328</v>
      </c>
      <c r="B336" s="134" t="s">
        <v>696</v>
      </c>
      <c r="C336" s="143" t="s">
        <v>697</v>
      </c>
      <c r="D336" s="136">
        <f t="shared" ref="D336:D340" si="80">D1166</f>
        <v>20008</v>
      </c>
    </row>
    <row r="337" spans="1:4" ht="13.5">
      <c r="A337" s="117">
        <v>329</v>
      </c>
      <c r="B337" s="134" t="s">
        <v>698</v>
      </c>
      <c r="C337" s="143" t="s">
        <v>699</v>
      </c>
      <c r="D337" s="136">
        <f t="shared" si="80"/>
        <v>700</v>
      </c>
    </row>
    <row r="338" spans="1:4" ht="13.5">
      <c r="A338" s="117">
        <v>330</v>
      </c>
      <c r="B338" s="134" t="s">
        <v>700</v>
      </c>
      <c r="C338" s="143" t="s">
        <v>701</v>
      </c>
      <c r="D338" s="136">
        <f t="shared" si="80"/>
        <v>0</v>
      </c>
    </row>
    <row r="339" spans="1:4" ht="13.5">
      <c r="A339" s="117">
        <v>331</v>
      </c>
      <c r="B339" s="134" t="s">
        <v>702</v>
      </c>
      <c r="C339" s="143" t="s">
        <v>703</v>
      </c>
      <c r="D339" s="136">
        <f t="shared" si="80"/>
        <v>821</v>
      </c>
    </row>
    <row r="340" spans="1:4">
      <c r="A340" s="117">
        <v>332</v>
      </c>
      <c r="B340" s="132" t="s">
        <v>704</v>
      </c>
      <c r="C340" s="133" t="s">
        <v>705</v>
      </c>
      <c r="D340" s="131">
        <f t="shared" si="80"/>
        <v>150</v>
      </c>
    </row>
    <row r="341" spans="1:4" ht="15.75">
      <c r="A341" s="117">
        <v>333</v>
      </c>
      <c r="B341" s="146" t="s">
        <v>706</v>
      </c>
      <c r="C341" s="125" t="s">
        <v>707</v>
      </c>
      <c r="D341" s="140">
        <f t="shared" ref="D341:D342" si="81">D342</f>
        <v>0</v>
      </c>
    </row>
    <row r="342" spans="1:4">
      <c r="A342" s="117">
        <v>334</v>
      </c>
      <c r="B342" s="132" t="s">
        <v>708</v>
      </c>
      <c r="C342" s="133" t="s">
        <v>709</v>
      </c>
      <c r="D342" s="131">
        <f t="shared" si="81"/>
        <v>0</v>
      </c>
    </row>
    <row r="343" spans="1:4" ht="13.5">
      <c r="A343" s="117">
        <v>335</v>
      </c>
      <c r="B343" s="134" t="s">
        <v>710</v>
      </c>
      <c r="C343" s="143" t="s">
        <v>711</v>
      </c>
      <c r="D343" s="136">
        <f>D1173</f>
        <v>0</v>
      </c>
    </row>
    <row r="344" spans="1:4" ht="34.5">
      <c r="A344" s="117">
        <v>336</v>
      </c>
      <c r="B344" s="121" t="s">
        <v>716</v>
      </c>
      <c r="C344" s="145" t="s">
        <v>717</v>
      </c>
      <c r="D344" s="149">
        <f t="shared" ref="D344:D345" si="82">D345</f>
        <v>0</v>
      </c>
    </row>
    <row r="345" spans="1:4" ht="31.5">
      <c r="A345" s="117">
        <v>337</v>
      </c>
      <c r="B345" s="124" t="s">
        <v>718</v>
      </c>
      <c r="C345" s="127" t="s">
        <v>719</v>
      </c>
      <c r="D345" s="126">
        <f t="shared" si="82"/>
        <v>0</v>
      </c>
    </row>
    <row r="346" spans="1:4">
      <c r="A346" s="117">
        <v>338</v>
      </c>
      <c r="B346" s="129" t="s">
        <v>720</v>
      </c>
      <c r="C346" s="133" t="s">
        <v>721</v>
      </c>
      <c r="D346" s="139">
        <f>D347</f>
        <v>0</v>
      </c>
    </row>
    <row r="347" spans="1:4" ht="27">
      <c r="A347" s="117">
        <v>339</v>
      </c>
      <c r="B347" s="134" t="s">
        <v>722</v>
      </c>
      <c r="C347" s="135" t="s">
        <v>723</v>
      </c>
      <c r="D347" s="150">
        <f>D788</f>
        <v>0</v>
      </c>
    </row>
    <row r="348" spans="1:4">
      <c r="A348" s="117">
        <v>340</v>
      </c>
      <c r="B348" s="160" t="s">
        <v>730</v>
      </c>
      <c r="C348" s="161"/>
      <c r="D348" s="162"/>
    </row>
    <row r="349" spans="1:4" ht="30">
      <c r="A349" s="117">
        <v>341</v>
      </c>
      <c r="B349" s="163" t="s">
        <v>819</v>
      </c>
      <c r="C349" s="164" t="s">
        <v>820</v>
      </c>
      <c r="D349" s="165">
        <f>SUM(D350:D358)</f>
        <v>13251</v>
      </c>
    </row>
    <row r="350" spans="1:4" ht="13.5">
      <c r="A350" s="117">
        <v>342</v>
      </c>
      <c r="B350" s="166" t="s">
        <v>821</v>
      </c>
      <c r="C350" s="167" t="s">
        <v>822</v>
      </c>
      <c r="D350" s="168">
        <f t="shared" ref="D350:D358" si="83">D791+D1176</f>
        <v>0</v>
      </c>
    </row>
    <row r="351" spans="1:4" ht="13.5">
      <c r="A351" s="117">
        <v>343</v>
      </c>
      <c r="B351" s="166" t="s">
        <v>823</v>
      </c>
      <c r="C351" s="167" t="s">
        <v>824</v>
      </c>
      <c r="D351" s="168">
        <f t="shared" si="83"/>
        <v>0</v>
      </c>
    </row>
    <row r="352" spans="1:4" ht="13.5">
      <c r="A352" s="117">
        <v>344</v>
      </c>
      <c r="B352" s="166" t="s">
        <v>825</v>
      </c>
      <c r="C352" s="167" t="s">
        <v>826</v>
      </c>
      <c r="D352" s="168">
        <f t="shared" si="83"/>
        <v>11768</v>
      </c>
    </row>
    <row r="353" spans="1:4" ht="13.5">
      <c r="A353" s="117">
        <v>345</v>
      </c>
      <c r="B353" s="166" t="s">
        <v>827</v>
      </c>
      <c r="C353" s="167" t="s">
        <v>828</v>
      </c>
      <c r="D353" s="168">
        <f t="shared" si="83"/>
        <v>0</v>
      </c>
    </row>
    <row r="354" spans="1:4" ht="13.5">
      <c r="A354" s="117">
        <v>346</v>
      </c>
      <c r="B354" s="166" t="s">
        <v>829</v>
      </c>
      <c r="C354" s="167" t="s">
        <v>830</v>
      </c>
      <c r="D354" s="168">
        <f t="shared" si="83"/>
        <v>0</v>
      </c>
    </row>
    <row r="355" spans="1:4" ht="13.5">
      <c r="A355" s="117">
        <v>347</v>
      </c>
      <c r="B355" s="166" t="s">
        <v>831</v>
      </c>
      <c r="C355" s="167" t="s">
        <v>832</v>
      </c>
      <c r="D355" s="168">
        <f t="shared" si="83"/>
        <v>0</v>
      </c>
    </row>
    <row r="356" spans="1:4" ht="13.5">
      <c r="A356" s="117">
        <v>348</v>
      </c>
      <c r="B356" s="166" t="s">
        <v>833</v>
      </c>
      <c r="C356" s="167" t="s">
        <v>834</v>
      </c>
      <c r="D356" s="168">
        <f t="shared" si="83"/>
        <v>0</v>
      </c>
    </row>
    <row r="357" spans="1:4" ht="13.5">
      <c r="A357" s="117">
        <v>349</v>
      </c>
      <c r="B357" s="166" t="s">
        <v>835</v>
      </c>
      <c r="C357" s="167" t="s">
        <v>836</v>
      </c>
      <c r="D357" s="168">
        <f t="shared" si="83"/>
        <v>1183</v>
      </c>
    </row>
    <row r="358" spans="1:4" ht="13.5">
      <c r="A358" s="117">
        <v>350</v>
      </c>
      <c r="B358" s="166" t="s">
        <v>837</v>
      </c>
      <c r="C358" s="167" t="s">
        <v>838</v>
      </c>
      <c r="D358" s="168">
        <f t="shared" si="83"/>
        <v>300</v>
      </c>
    </row>
    <row r="359" spans="1:4" ht="28.5">
      <c r="A359" s="117">
        <v>351</v>
      </c>
      <c r="B359" s="172" t="s">
        <v>839</v>
      </c>
      <c r="C359" s="173" t="s">
        <v>840</v>
      </c>
      <c r="D359" s="56">
        <f>D360+D361+D362</f>
        <v>75273</v>
      </c>
    </row>
    <row r="360" spans="1:4" ht="13.5">
      <c r="A360" s="117">
        <v>352</v>
      </c>
      <c r="B360" s="166" t="s">
        <v>841</v>
      </c>
      <c r="C360" s="167" t="s">
        <v>842</v>
      </c>
      <c r="D360" s="168">
        <f t="shared" ref="D360:D364" si="84">D801+D1186</f>
        <v>10000</v>
      </c>
    </row>
    <row r="361" spans="1:4" ht="13.5">
      <c r="A361" s="117">
        <v>353</v>
      </c>
      <c r="B361" s="166" t="s">
        <v>843</v>
      </c>
      <c r="C361" s="167" t="s">
        <v>844</v>
      </c>
      <c r="D361" s="168">
        <f t="shared" si="84"/>
        <v>0</v>
      </c>
    </row>
    <row r="362" spans="1:4" ht="27">
      <c r="A362" s="117">
        <v>354</v>
      </c>
      <c r="B362" s="166" t="s">
        <v>845</v>
      </c>
      <c r="C362" s="167" t="s">
        <v>846</v>
      </c>
      <c r="D362" s="168">
        <f t="shared" si="84"/>
        <v>65273</v>
      </c>
    </row>
    <row r="363" spans="1:4">
      <c r="A363" s="117">
        <v>355</v>
      </c>
      <c r="B363" s="163" t="s">
        <v>847</v>
      </c>
      <c r="C363" s="164" t="s">
        <v>848</v>
      </c>
      <c r="D363" s="165">
        <f t="shared" si="84"/>
        <v>0</v>
      </c>
    </row>
    <row r="364" spans="1:4">
      <c r="A364" s="117">
        <v>356</v>
      </c>
      <c r="B364" s="163" t="s">
        <v>849</v>
      </c>
      <c r="C364" s="164" t="s">
        <v>850</v>
      </c>
      <c r="D364" s="165">
        <f t="shared" si="84"/>
        <v>15132</v>
      </c>
    </row>
    <row r="365" spans="1:4" ht="54">
      <c r="A365" s="117">
        <v>357</v>
      </c>
      <c r="B365" s="157" t="s">
        <v>851</v>
      </c>
      <c r="C365" s="158" t="s">
        <v>852</v>
      </c>
      <c r="D365" s="159">
        <f>D394+D395+D397+D398+D399+D400+D401+D404</f>
        <v>79757</v>
      </c>
    </row>
    <row r="366" spans="1:4" ht="17.25">
      <c r="A366" s="117">
        <v>358</v>
      </c>
      <c r="B366" s="121" t="s">
        <v>562</v>
      </c>
      <c r="C366" s="122" t="s">
        <v>563</v>
      </c>
      <c r="D366" s="123">
        <f>D367+D368+D369+D372+D380+D375</f>
        <v>78534</v>
      </c>
    </row>
    <row r="367" spans="1:4" ht="15.75">
      <c r="A367" s="117">
        <v>359</v>
      </c>
      <c r="B367" s="128" t="s">
        <v>564</v>
      </c>
      <c r="C367" s="127">
        <v>10</v>
      </c>
      <c r="D367" s="140">
        <f t="shared" ref="D367:D368" si="85">D808</f>
        <v>40822</v>
      </c>
    </row>
    <row r="368" spans="1:4" ht="15.75">
      <c r="A368" s="117">
        <v>360</v>
      </c>
      <c r="B368" s="128" t="s">
        <v>565</v>
      </c>
      <c r="C368" s="127">
        <v>20</v>
      </c>
      <c r="D368" s="140">
        <f t="shared" si="85"/>
        <v>7357</v>
      </c>
    </row>
    <row r="369" spans="1:4" ht="15.75">
      <c r="A369" s="117">
        <v>361</v>
      </c>
      <c r="B369" s="128" t="s">
        <v>596</v>
      </c>
      <c r="C369" s="127">
        <v>55</v>
      </c>
      <c r="D369" s="140">
        <f t="shared" ref="D369:D370" si="86">D370</f>
        <v>67</v>
      </c>
    </row>
    <row r="370" spans="1:4">
      <c r="A370" s="117">
        <v>362</v>
      </c>
      <c r="B370" s="132" t="s">
        <v>597</v>
      </c>
      <c r="C370" s="133" t="s">
        <v>598</v>
      </c>
      <c r="D370" s="139">
        <f t="shared" si="86"/>
        <v>67</v>
      </c>
    </row>
    <row r="371" spans="1:4" ht="13.5">
      <c r="A371" s="117">
        <v>363</v>
      </c>
      <c r="B371" s="134" t="s">
        <v>601</v>
      </c>
      <c r="C371" s="135" t="s">
        <v>602</v>
      </c>
      <c r="D371" s="136">
        <f>D812</f>
        <v>67</v>
      </c>
    </row>
    <row r="372" spans="1:4" ht="15.75">
      <c r="A372" s="117">
        <v>364</v>
      </c>
      <c r="B372" s="128" t="s">
        <v>627</v>
      </c>
      <c r="C372" s="125">
        <v>57</v>
      </c>
      <c r="D372" s="140">
        <f t="shared" ref="D372:D373" si="87">D373</f>
        <v>26750</v>
      </c>
    </row>
    <row r="373" spans="1:4">
      <c r="A373" s="117">
        <v>365</v>
      </c>
      <c r="B373" s="132" t="s">
        <v>628</v>
      </c>
      <c r="C373" s="133" t="s">
        <v>629</v>
      </c>
      <c r="D373" s="139">
        <f t="shared" si="87"/>
        <v>26750</v>
      </c>
    </row>
    <row r="374" spans="1:4" ht="13.5">
      <c r="A374" s="117">
        <v>366</v>
      </c>
      <c r="B374" s="134" t="s">
        <v>630</v>
      </c>
      <c r="C374" s="135" t="s">
        <v>631</v>
      </c>
      <c r="D374" s="136">
        <f>D815</f>
        <v>26750</v>
      </c>
    </row>
    <row r="375" spans="1:4" ht="47.25">
      <c r="A375" s="117">
        <v>367</v>
      </c>
      <c r="B375" s="128" t="s">
        <v>638</v>
      </c>
      <c r="C375" s="127" t="s">
        <v>639</v>
      </c>
      <c r="D375" s="140">
        <f>D376</f>
        <v>3488</v>
      </c>
    </row>
    <row r="376" spans="1:4">
      <c r="A376" s="117">
        <v>368</v>
      </c>
      <c r="B376" s="132" t="s">
        <v>640</v>
      </c>
      <c r="C376" s="133" t="s">
        <v>641</v>
      </c>
      <c r="D376" s="131">
        <f>SUM(D377:D379)</f>
        <v>3488</v>
      </c>
    </row>
    <row r="377" spans="1:4" ht="13.5">
      <c r="A377" s="117">
        <v>369</v>
      </c>
      <c r="B377" s="134" t="s">
        <v>642</v>
      </c>
      <c r="C377" s="143" t="s">
        <v>643</v>
      </c>
      <c r="D377" s="136">
        <f t="shared" ref="D377:D379" si="88">D1195</f>
        <v>493</v>
      </c>
    </row>
    <row r="378" spans="1:4" ht="13.5">
      <c r="A378" s="117">
        <v>370</v>
      </c>
      <c r="B378" s="134" t="s">
        <v>644</v>
      </c>
      <c r="C378" s="143" t="s">
        <v>645</v>
      </c>
      <c r="D378" s="136">
        <f t="shared" si="88"/>
        <v>2795</v>
      </c>
    </row>
    <row r="379" spans="1:4" ht="13.5">
      <c r="A379" s="117">
        <v>371</v>
      </c>
      <c r="B379" s="134" t="s">
        <v>646</v>
      </c>
      <c r="C379" s="143" t="s">
        <v>647</v>
      </c>
      <c r="D379" s="136">
        <f t="shared" si="88"/>
        <v>200</v>
      </c>
    </row>
    <row r="380" spans="1:4" ht="15.75">
      <c r="A380" s="117">
        <v>372</v>
      </c>
      <c r="B380" s="128" t="s">
        <v>671</v>
      </c>
      <c r="C380" s="125">
        <v>59</v>
      </c>
      <c r="D380" s="140">
        <f>D381</f>
        <v>50</v>
      </c>
    </row>
    <row r="381" spans="1:4">
      <c r="A381" s="117">
        <v>373</v>
      </c>
      <c r="B381" s="129" t="s">
        <v>680</v>
      </c>
      <c r="C381" s="133" t="s">
        <v>681</v>
      </c>
      <c r="D381" s="139">
        <f>D817</f>
        <v>50</v>
      </c>
    </row>
    <row r="382" spans="1:4" ht="17.25">
      <c r="A382" s="117">
        <v>374</v>
      </c>
      <c r="B382" s="121" t="s">
        <v>692</v>
      </c>
      <c r="C382" s="145">
        <v>70</v>
      </c>
      <c r="D382" s="123">
        <f t="shared" ref="D382:D383" si="89">D383</f>
        <v>1223</v>
      </c>
    </row>
    <row r="383" spans="1:4" ht="15.75">
      <c r="A383" s="117">
        <v>375</v>
      </c>
      <c r="B383" s="146" t="s">
        <v>693</v>
      </c>
      <c r="C383" s="125">
        <v>71</v>
      </c>
      <c r="D383" s="140">
        <f t="shared" si="89"/>
        <v>1223</v>
      </c>
    </row>
    <row r="384" spans="1:4">
      <c r="A384" s="117">
        <v>376</v>
      </c>
      <c r="B384" s="132" t="s">
        <v>694</v>
      </c>
      <c r="C384" s="133" t="s">
        <v>695</v>
      </c>
      <c r="D384" s="131">
        <f>SUM(D385:D388)</f>
        <v>1223</v>
      </c>
    </row>
    <row r="385" spans="1:4" ht="13.5">
      <c r="A385" s="117">
        <v>377</v>
      </c>
      <c r="B385" s="134" t="s">
        <v>696</v>
      </c>
      <c r="C385" s="143" t="s">
        <v>697</v>
      </c>
      <c r="D385" s="136">
        <f t="shared" ref="D385:D388" si="90">D1201</f>
        <v>635</v>
      </c>
    </row>
    <row r="386" spans="1:4" ht="13.5">
      <c r="A386" s="117">
        <v>378</v>
      </c>
      <c r="B386" s="134" t="s">
        <v>698</v>
      </c>
      <c r="C386" s="143" t="s">
        <v>699</v>
      </c>
      <c r="D386" s="136">
        <f t="shared" si="90"/>
        <v>488</v>
      </c>
    </row>
    <row r="387" spans="1:4" ht="13.5">
      <c r="A387" s="117">
        <v>379</v>
      </c>
      <c r="B387" s="134" t="s">
        <v>700</v>
      </c>
      <c r="C387" s="143" t="s">
        <v>701</v>
      </c>
      <c r="D387" s="136">
        <f t="shared" si="90"/>
        <v>30</v>
      </c>
    </row>
    <row r="388" spans="1:4" ht="13.5">
      <c r="A388" s="117">
        <v>380</v>
      </c>
      <c r="B388" s="134" t="s">
        <v>702</v>
      </c>
      <c r="C388" s="143" t="s">
        <v>703</v>
      </c>
      <c r="D388" s="136">
        <f t="shared" si="90"/>
        <v>70</v>
      </c>
    </row>
    <row r="389" spans="1:4" ht="34.5">
      <c r="A389" s="117">
        <v>381</v>
      </c>
      <c r="B389" s="121" t="s">
        <v>716</v>
      </c>
      <c r="C389" s="145" t="s">
        <v>717</v>
      </c>
      <c r="D389" s="149">
        <f t="shared" ref="D389:D391" si="91">D390</f>
        <v>0</v>
      </c>
    </row>
    <row r="390" spans="1:4" ht="31.5">
      <c r="A390" s="117">
        <v>382</v>
      </c>
      <c r="B390" s="124" t="s">
        <v>718</v>
      </c>
      <c r="C390" s="127" t="s">
        <v>719</v>
      </c>
      <c r="D390" s="126">
        <f t="shared" si="91"/>
        <v>0</v>
      </c>
    </row>
    <row r="391" spans="1:4">
      <c r="A391" s="117">
        <v>383</v>
      </c>
      <c r="B391" s="129" t="s">
        <v>720</v>
      </c>
      <c r="C391" s="133" t="s">
        <v>721</v>
      </c>
      <c r="D391" s="139">
        <f t="shared" si="91"/>
        <v>0</v>
      </c>
    </row>
    <row r="392" spans="1:4" ht="27">
      <c r="A392" s="117">
        <v>384</v>
      </c>
      <c r="B392" s="134" t="s">
        <v>722</v>
      </c>
      <c r="C392" s="135" t="s">
        <v>723</v>
      </c>
      <c r="D392" s="150">
        <f>D821</f>
        <v>0</v>
      </c>
    </row>
    <row r="393" spans="1:4">
      <c r="A393" s="117">
        <v>385</v>
      </c>
      <c r="B393" s="160" t="s">
        <v>730</v>
      </c>
      <c r="C393" s="161"/>
      <c r="D393" s="162"/>
    </row>
    <row r="394" spans="1:4">
      <c r="A394" s="117">
        <v>386</v>
      </c>
      <c r="B394" s="163" t="s">
        <v>853</v>
      </c>
      <c r="C394" s="164" t="s">
        <v>854</v>
      </c>
      <c r="D394" s="165">
        <f t="shared" ref="D394" si="92">D823+D1206</f>
        <v>7930</v>
      </c>
    </row>
    <row r="395" spans="1:4">
      <c r="A395" s="117">
        <v>387</v>
      </c>
      <c r="B395" s="163" t="s">
        <v>855</v>
      </c>
      <c r="C395" s="164" t="s">
        <v>856</v>
      </c>
      <c r="D395" s="165">
        <f t="shared" ref="D395" si="93">D396</f>
        <v>47373</v>
      </c>
    </row>
    <row r="396" spans="1:4" ht="13.5">
      <c r="A396" s="117">
        <v>388</v>
      </c>
      <c r="B396" s="166" t="s">
        <v>857</v>
      </c>
      <c r="C396" s="167" t="s">
        <v>858</v>
      </c>
      <c r="D396" s="168">
        <f t="shared" ref="D396:D400" si="94">D825+D1208</f>
        <v>47373</v>
      </c>
    </row>
    <row r="397" spans="1:4">
      <c r="A397" s="117">
        <v>389</v>
      </c>
      <c r="B397" s="163" t="s">
        <v>859</v>
      </c>
      <c r="C397" s="164" t="s">
        <v>860</v>
      </c>
      <c r="D397" s="165">
        <f t="shared" si="94"/>
        <v>70</v>
      </c>
    </row>
    <row r="398" spans="1:4">
      <c r="A398" s="117">
        <v>390</v>
      </c>
      <c r="B398" s="163" t="s">
        <v>861</v>
      </c>
      <c r="C398" s="164" t="s">
        <v>862</v>
      </c>
      <c r="D398" s="165">
        <f t="shared" si="94"/>
        <v>0</v>
      </c>
    </row>
    <row r="399" spans="1:4">
      <c r="A399" s="117">
        <v>391</v>
      </c>
      <c r="B399" s="163" t="s">
        <v>863</v>
      </c>
      <c r="C399" s="164" t="s">
        <v>864</v>
      </c>
      <c r="D399" s="165">
        <f t="shared" si="94"/>
        <v>50</v>
      </c>
    </row>
    <row r="400" spans="1:4">
      <c r="A400" s="117">
        <v>392</v>
      </c>
      <c r="B400" s="163" t="s">
        <v>865</v>
      </c>
      <c r="C400" s="164" t="s">
        <v>866</v>
      </c>
      <c r="D400" s="165">
        <f t="shared" si="94"/>
        <v>0</v>
      </c>
    </row>
    <row r="401" spans="1:4" ht="30">
      <c r="A401" s="117">
        <v>393</v>
      </c>
      <c r="B401" s="163" t="s">
        <v>867</v>
      </c>
      <c r="C401" s="164" t="s">
        <v>868</v>
      </c>
      <c r="D401" s="165">
        <f>D402+D403</f>
        <v>3850</v>
      </c>
    </row>
    <row r="402" spans="1:4" ht="13.5">
      <c r="A402" s="117">
        <v>394</v>
      </c>
      <c r="B402" s="166" t="s">
        <v>869</v>
      </c>
      <c r="C402" s="167" t="s">
        <v>870</v>
      </c>
      <c r="D402" s="174">
        <f t="shared" ref="D402:D403" si="95">D831+D1214</f>
        <v>720</v>
      </c>
    </row>
    <row r="403" spans="1:4" ht="13.5">
      <c r="A403" s="117">
        <v>395</v>
      </c>
      <c r="B403" s="166" t="s">
        <v>871</v>
      </c>
      <c r="C403" s="167" t="s">
        <v>872</v>
      </c>
      <c r="D403" s="168">
        <f t="shared" si="95"/>
        <v>3130</v>
      </c>
    </row>
    <row r="404" spans="1:4" ht="30">
      <c r="A404" s="117">
        <v>396</v>
      </c>
      <c r="B404" s="163" t="s">
        <v>873</v>
      </c>
      <c r="C404" s="164" t="s">
        <v>874</v>
      </c>
      <c r="D404" s="165">
        <f t="shared" ref="D404" si="96">D405</f>
        <v>20484</v>
      </c>
    </row>
    <row r="405" spans="1:4" ht="13.5">
      <c r="A405" s="117">
        <v>397</v>
      </c>
      <c r="B405" s="166" t="s">
        <v>875</v>
      </c>
      <c r="C405" s="167" t="s">
        <v>876</v>
      </c>
      <c r="D405" s="168">
        <f t="shared" ref="D405" si="97">D834+D1217</f>
        <v>20484</v>
      </c>
    </row>
    <row r="406" spans="1:4" ht="30">
      <c r="A406" s="117">
        <v>398</v>
      </c>
      <c r="B406" s="169" t="s">
        <v>877</v>
      </c>
      <c r="C406" s="175" t="s">
        <v>878</v>
      </c>
      <c r="D406" s="171">
        <f>D407+D440</f>
        <v>90892</v>
      </c>
    </row>
    <row r="407" spans="1:4" ht="36">
      <c r="A407" s="117">
        <v>399</v>
      </c>
      <c r="B407" s="157" t="s">
        <v>879</v>
      </c>
      <c r="C407" s="158" t="s">
        <v>880</v>
      </c>
      <c r="D407" s="159">
        <f>D431+D434+D437+D438+D439</f>
        <v>47004</v>
      </c>
    </row>
    <row r="408" spans="1:4" ht="17.25">
      <c r="A408" s="117">
        <v>400</v>
      </c>
      <c r="B408" s="121" t="s">
        <v>562</v>
      </c>
      <c r="C408" s="122" t="s">
        <v>563</v>
      </c>
      <c r="D408" s="123">
        <f>D409+D410+D411</f>
        <v>25511</v>
      </c>
    </row>
    <row r="409" spans="1:4" ht="15.75">
      <c r="A409" s="117">
        <v>401</v>
      </c>
      <c r="B409" s="128" t="s">
        <v>564</v>
      </c>
      <c r="C409" s="127">
        <v>10</v>
      </c>
      <c r="D409" s="140">
        <f t="shared" ref="D409:D410" si="98">D838</f>
        <v>0</v>
      </c>
    </row>
    <row r="410" spans="1:4" ht="15.75">
      <c r="A410" s="117">
        <v>402</v>
      </c>
      <c r="B410" s="128" t="s">
        <v>565</v>
      </c>
      <c r="C410" s="127">
        <v>20</v>
      </c>
      <c r="D410" s="140">
        <f t="shared" si="98"/>
        <v>25011</v>
      </c>
    </row>
    <row r="411" spans="1:4" ht="15.75">
      <c r="A411" s="117">
        <v>403</v>
      </c>
      <c r="B411" s="128" t="s">
        <v>596</v>
      </c>
      <c r="C411" s="127">
        <v>55</v>
      </c>
      <c r="D411" s="140">
        <f t="shared" ref="D411:D412" si="99">D412</f>
        <v>500</v>
      </c>
    </row>
    <row r="412" spans="1:4">
      <c r="A412" s="117">
        <v>404</v>
      </c>
      <c r="B412" s="132" t="s">
        <v>597</v>
      </c>
      <c r="C412" s="133" t="s">
        <v>598</v>
      </c>
      <c r="D412" s="139">
        <f t="shared" si="99"/>
        <v>500</v>
      </c>
    </row>
    <row r="413" spans="1:4" ht="13.5">
      <c r="A413" s="117">
        <v>405</v>
      </c>
      <c r="B413" s="134" t="s">
        <v>599</v>
      </c>
      <c r="C413" s="135" t="s">
        <v>600</v>
      </c>
      <c r="D413" s="136">
        <f>D1223</f>
        <v>500</v>
      </c>
    </row>
    <row r="414" spans="1:4" ht="17.25">
      <c r="A414" s="117">
        <v>406</v>
      </c>
      <c r="B414" s="144" t="s">
        <v>712</v>
      </c>
      <c r="C414" s="145">
        <v>79</v>
      </c>
      <c r="D414" s="123">
        <f t="shared" ref="D414:D415" si="100">D415</f>
        <v>12122</v>
      </c>
    </row>
    <row r="415" spans="1:4" ht="15.75">
      <c r="A415" s="117">
        <v>407</v>
      </c>
      <c r="B415" s="124" t="s">
        <v>713</v>
      </c>
      <c r="C415" s="127">
        <v>81</v>
      </c>
      <c r="D415" s="140">
        <f t="shared" si="100"/>
        <v>12122</v>
      </c>
    </row>
    <row r="416" spans="1:4" ht="15.75">
      <c r="A416" s="117">
        <v>408</v>
      </c>
      <c r="B416" s="129" t="s">
        <v>714</v>
      </c>
      <c r="C416" s="133" t="s">
        <v>715</v>
      </c>
      <c r="D416" s="148">
        <f>D842</f>
        <v>12122</v>
      </c>
    </row>
    <row r="417" spans="1:4" ht="17.25">
      <c r="A417" s="117">
        <v>409</v>
      </c>
      <c r="B417" s="121" t="s">
        <v>692</v>
      </c>
      <c r="C417" s="145">
        <v>70</v>
      </c>
      <c r="D417" s="123">
        <f t="shared" ref="D417" si="101">D418</f>
        <v>9371</v>
      </c>
    </row>
    <row r="418" spans="1:4" ht="15.75">
      <c r="A418" s="117">
        <v>410</v>
      </c>
      <c r="B418" s="146" t="s">
        <v>693</v>
      </c>
      <c r="C418" s="125">
        <v>71</v>
      </c>
      <c r="D418" s="140">
        <f>D419+D424</f>
        <v>9371</v>
      </c>
    </row>
    <row r="419" spans="1:4">
      <c r="A419" s="117">
        <v>411</v>
      </c>
      <c r="B419" s="132" t="s">
        <v>694</v>
      </c>
      <c r="C419" s="133" t="s">
        <v>695</v>
      </c>
      <c r="D419" s="131">
        <f>SUM(D420:D423)</f>
        <v>9371</v>
      </c>
    </row>
    <row r="420" spans="1:4" ht="13.5">
      <c r="A420" s="117">
        <v>412</v>
      </c>
      <c r="B420" s="134" t="s">
        <v>696</v>
      </c>
      <c r="C420" s="143" t="s">
        <v>697</v>
      </c>
      <c r="D420" s="136">
        <f t="shared" ref="D420:D424" si="102">D1227</f>
        <v>9371</v>
      </c>
    </row>
    <row r="421" spans="1:4" ht="13.5">
      <c r="A421" s="117">
        <v>413</v>
      </c>
      <c r="B421" s="134" t="s">
        <v>698</v>
      </c>
      <c r="C421" s="143" t="s">
        <v>699</v>
      </c>
      <c r="D421" s="136">
        <f t="shared" si="102"/>
        <v>0</v>
      </c>
    </row>
    <row r="422" spans="1:4" ht="13.5">
      <c r="A422" s="117">
        <v>414</v>
      </c>
      <c r="B422" s="134" t="s">
        <v>700</v>
      </c>
      <c r="C422" s="143" t="s">
        <v>701</v>
      </c>
      <c r="D422" s="136">
        <f t="shared" si="102"/>
        <v>0</v>
      </c>
    </row>
    <row r="423" spans="1:4" ht="13.5">
      <c r="A423" s="117">
        <v>415</v>
      </c>
      <c r="B423" s="134" t="s">
        <v>702</v>
      </c>
      <c r="C423" s="143" t="s">
        <v>703</v>
      </c>
      <c r="D423" s="136">
        <f t="shared" si="102"/>
        <v>0</v>
      </c>
    </row>
    <row r="424" spans="1:4">
      <c r="A424" s="117">
        <v>416</v>
      </c>
      <c r="B424" s="132" t="s">
        <v>704</v>
      </c>
      <c r="C424" s="133" t="s">
        <v>705</v>
      </c>
      <c r="D424" s="139">
        <f t="shared" si="102"/>
        <v>0</v>
      </c>
    </row>
    <row r="425" spans="1:4" ht="34.5">
      <c r="A425" s="117">
        <v>417</v>
      </c>
      <c r="B425" s="121" t="s">
        <v>716</v>
      </c>
      <c r="C425" s="145" t="s">
        <v>717</v>
      </c>
      <c r="D425" s="149">
        <f t="shared" ref="D425:D426" si="103">D426</f>
        <v>0</v>
      </c>
    </row>
    <row r="426" spans="1:4" ht="31.5">
      <c r="A426" s="117">
        <v>418</v>
      </c>
      <c r="B426" s="124" t="s">
        <v>718</v>
      </c>
      <c r="C426" s="127" t="s">
        <v>719</v>
      </c>
      <c r="D426" s="126">
        <f t="shared" si="103"/>
        <v>0</v>
      </c>
    </row>
    <row r="427" spans="1:4">
      <c r="A427" s="117">
        <v>419</v>
      </c>
      <c r="B427" s="129" t="s">
        <v>720</v>
      </c>
      <c r="C427" s="133" t="s">
        <v>721</v>
      </c>
      <c r="D427" s="139">
        <f>D428+D429</f>
        <v>0</v>
      </c>
    </row>
    <row r="428" spans="1:4" ht="27">
      <c r="A428" s="117">
        <v>420</v>
      </c>
      <c r="B428" s="134" t="s">
        <v>722</v>
      </c>
      <c r="C428" s="135" t="s">
        <v>723</v>
      </c>
      <c r="D428" s="150">
        <f>D846</f>
        <v>0</v>
      </c>
    </row>
    <row r="429" spans="1:4" ht="27">
      <c r="A429" s="117">
        <v>421</v>
      </c>
      <c r="B429" s="134" t="s">
        <v>724</v>
      </c>
      <c r="C429" s="135" t="s">
        <v>725</v>
      </c>
      <c r="D429" s="136">
        <f>D1235</f>
        <v>0</v>
      </c>
    </row>
    <row r="430" spans="1:4">
      <c r="A430" s="117">
        <v>422</v>
      </c>
      <c r="B430" s="160" t="s">
        <v>730</v>
      </c>
      <c r="C430" s="161"/>
      <c r="D430" s="162"/>
    </row>
    <row r="431" spans="1:4">
      <c r="A431" s="117">
        <v>423</v>
      </c>
      <c r="B431" s="163" t="s">
        <v>881</v>
      </c>
      <c r="C431" s="164" t="s">
        <v>882</v>
      </c>
      <c r="D431" s="165">
        <f>D432+D433</f>
        <v>4440</v>
      </c>
    </row>
    <row r="432" spans="1:4" ht="13.5">
      <c r="A432" s="117">
        <v>424</v>
      </c>
      <c r="B432" s="166" t="s">
        <v>883</v>
      </c>
      <c r="C432" s="167" t="s">
        <v>884</v>
      </c>
      <c r="D432" s="168">
        <f t="shared" ref="D432:D433" si="104">D849+D1238</f>
        <v>3986</v>
      </c>
    </row>
    <row r="433" spans="1:4" ht="13.5">
      <c r="A433" s="117">
        <v>425</v>
      </c>
      <c r="B433" s="166" t="s">
        <v>885</v>
      </c>
      <c r="C433" s="167" t="s">
        <v>886</v>
      </c>
      <c r="D433" s="168">
        <f t="shared" si="104"/>
        <v>454</v>
      </c>
    </row>
    <row r="434" spans="1:4" ht="30">
      <c r="A434" s="117">
        <v>426</v>
      </c>
      <c r="B434" s="163" t="s">
        <v>887</v>
      </c>
      <c r="C434" s="164" t="s">
        <v>888</v>
      </c>
      <c r="D434" s="165">
        <f>D435+D436</f>
        <v>800</v>
      </c>
    </row>
    <row r="435" spans="1:4" ht="13.5">
      <c r="A435" s="117">
        <v>427</v>
      </c>
      <c r="B435" s="166" t="s">
        <v>889</v>
      </c>
      <c r="C435" s="167" t="s">
        <v>890</v>
      </c>
      <c r="D435" s="168">
        <f t="shared" ref="D435:D439" si="105">D852+D1241</f>
        <v>800</v>
      </c>
    </row>
    <row r="436" spans="1:4" ht="13.5">
      <c r="A436" s="117">
        <v>428</v>
      </c>
      <c r="B436" s="166" t="s">
        <v>891</v>
      </c>
      <c r="C436" s="167" t="s">
        <v>892</v>
      </c>
      <c r="D436" s="168">
        <f t="shared" si="105"/>
        <v>0</v>
      </c>
    </row>
    <row r="437" spans="1:4">
      <c r="A437" s="117">
        <v>429</v>
      </c>
      <c r="B437" s="163" t="s">
        <v>893</v>
      </c>
      <c r="C437" s="164" t="s">
        <v>894</v>
      </c>
      <c r="D437" s="165">
        <f t="shared" si="105"/>
        <v>10500</v>
      </c>
    </row>
    <row r="438" spans="1:4">
      <c r="A438" s="117">
        <v>430</v>
      </c>
      <c r="B438" s="163" t="s">
        <v>895</v>
      </c>
      <c r="C438" s="164" t="s">
        <v>896</v>
      </c>
      <c r="D438" s="165">
        <f t="shared" si="105"/>
        <v>0</v>
      </c>
    </row>
    <row r="439" spans="1:4" ht="30">
      <c r="A439" s="117">
        <v>431</v>
      </c>
      <c r="B439" s="163" t="s">
        <v>897</v>
      </c>
      <c r="C439" s="164" t="s">
        <v>898</v>
      </c>
      <c r="D439" s="165">
        <f t="shared" si="105"/>
        <v>31264</v>
      </c>
    </row>
    <row r="440" spans="1:4" ht="36">
      <c r="A440" s="117">
        <v>432</v>
      </c>
      <c r="B440" s="157" t="s">
        <v>899</v>
      </c>
      <c r="C440" s="158" t="s">
        <v>900</v>
      </c>
      <c r="D440" s="159">
        <f>D472+D473+D476+D477</f>
        <v>43888</v>
      </c>
    </row>
    <row r="441" spans="1:4" ht="17.25">
      <c r="A441" s="117">
        <v>433</v>
      </c>
      <c r="B441" s="121" t="s">
        <v>562</v>
      </c>
      <c r="C441" s="122" t="s">
        <v>563</v>
      </c>
      <c r="D441" s="123">
        <f>D442+D443+D444+D447+D453</f>
        <v>31850</v>
      </c>
    </row>
    <row r="442" spans="1:4" ht="15.75">
      <c r="A442" s="117">
        <v>434</v>
      </c>
      <c r="B442" s="128" t="s">
        <v>564</v>
      </c>
      <c r="C442" s="127">
        <v>10</v>
      </c>
      <c r="D442" s="140">
        <f>D859</f>
        <v>0</v>
      </c>
    </row>
    <row r="443" spans="1:4" ht="15.75">
      <c r="A443" s="117">
        <v>435</v>
      </c>
      <c r="B443" s="128" t="s">
        <v>565</v>
      </c>
      <c r="C443" s="127">
        <v>20</v>
      </c>
      <c r="D443" s="140">
        <f>D860</f>
        <v>16700</v>
      </c>
    </row>
    <row r="444" spans="1:4" ht="31.5">
      <c r="A444" s="117">
        <v>436</v>
      </c>
      <c r="B444" s="128" t="s">
        <v>579</v>
      </c>
      <c r="C444" s="125">
        <v>51</v>
      </c>
      <c r="D444" s="140">
        <f t="shared" ref="D444:D445" si="106">D445</f>
        <v>112</v>
      </c>
    </row>
    <row r="445" spans="1:4">
      <c r="A445" s="117">
        <v>437</v>
      </c>
      <c r="B445" s="132" t="s">
        <v>588</v>
      </c>
      <c r="C445" s="133" t="s">
        <v>589</v>
      </c>
      <c r="D445" s="131">
        <f t="shared" si="106"/>
        <v>112</v>
      </c>
    </row>
    <row r="446" spans="1:4" ht="13.5">
      <c r="A446" s="117">
        <v>438</v>
      </c>
      <c r="B446" s="134" t="s">
        <v>594</v>
      </c>
      <c r="C446" s="135" t="s">
        <v>595</v>
      </c>
      <c r="D446" s="136">
        <f>D1250</f>
        <v>112</v>
      </c>
    </row>
    <row r="447" spans="1:4" ht="15.75">
      <c r="A447" s="117">
        <v>439</v>
      </c>
      <c r="B447" s="128" t="s">
        <v>596</v>
      </c>
      <c r="C447" s="176">
        <v>55</v>
      </c>
      <c r="D447" s="140">
        <f t="shared" ref="D447" si="107">D861+D1251</f>
        <v>2322</v>
      </c>
    </row>
    <row r="448" spans="1:4">
      <c r="A448" s="117">
        <v>440</v>
      </c>
      <c r="B448" s="129" t="s">
        <v>597</v>
      </c>
      <c r="C448" s="133" t="s">
        <v>598</v>
      </c>
      <c r="D448" s="131">
        <f>D449+D450+D451+D452</f>
        <v>2322</v>
      </c>
    </row>
    <row r="449" spans="1:4" ht="13.5">
      <c r="A449" s="117">
        <v>441</v>
      </c>
      <c r="B449" s="134" t="s">
        <v>599</v>
      </c>
      <c r="C449" s="135" t="s">
        <v>600</v>
      </c>
      <c r="D449" s="136">
        <f>D1253</f>
        <v>1552</v>
      </c>
    </row>
    <row r="450" spans="1:4" ht="13.5">
      <c r="A450" s="117">
        <v>442</v>
      </c>
      <c r="B450" s="134" t="s">
        <v>601</v>
      </c>
      <c r="C450" s="135" t="s">
        <v>602</v>
      </c>
      <c r="D450" s="136">
        <f>D863</f>
        <v>0</v>
      </c>
    </row>
    <row r="451" spans="1:4" ht="27">
      <c r="A451" s="117">
        <v>443</v>
      </c>
      <c r="B451" s="134" t="s">
        <v>603</v>
      </c>
      <c r="C451" s="135" t="s">
        <v>604</v>
      </c>
      <c r="D451" s="136">
        <f>D1254</f>
        <v>765</v>
      </c>
    </row>
    <row r="452" spans="1:4" ht="27">
      <c r="A452" s="117">
        <v>444</v>
      </c>
      <c r="B452" s="134" t="s">
        <v>607</v>
      </c>
      <c r="C452" s="137" t="s">
        <v>608</v>
      </c>
      <c r="D452" s="136">
        <f>D864</f>
        <v>5</v>
      </c>
    </row>
    <row r="453" spans="1:4" ht="31.5">
      <c r="A453" s="117">
        <v>445</v>
      </c>
      <c r="B453" s="128" t="s">
        <v>687</v>
      </c>
      <c r="C453" s="125" t="s">
        <v>688</v>
      </c>
      <c r="D453" s="140">
        <f>SUM(D454:D456)</f>
        <v>12716</v>
      </c>
    </row>
    <row r="454" spans="1:4">
      <c r="A454" s="117">
        <v>446</v>
      </c>
      <c r="B454" s="129" t="s">
        <v>376</v>
      </c>
      <c r="C454" s="133" t="s">
        <v>689</v>
      </c>
      <c r="D454" s="131">
        <f>D1256</f>
        <v>9186</v>
      </c>
    </row>
    <row r="455" spans="1:4">
      <c r="A455" s="117">
        <v>447</v>
      </c>
      <c r="B455" s="129" t="s">
        <v>684</v>
      </c>
      <c r="C455" s="133" t="s">
        <v>690</v>
      </c>
      <c r="D455" s="131">
        <f t="shared" ref="D455" si="108">D1257</f>
        <v>1500</v>
      </c>
    </row>
    <row r="456" spans="1:4">
      <c r="A456" s="117">
        <v>448</v>
      </c>
      <c r="B456" s="129" t="s">
        <v>372</v>
      </c>
      <c r="C456" s="133" t="s">
        <v>691</v>
      </c>
      <c r="D456" s="131">
        <f>D1258</f>
        <v>2030</v>
      </c>
    </row>
    <row r="457" spans="1:4" ht="17.25">
      <c r="A457" s="117">
        <v>449</v>
      </c>
      <c r="B457" s="144" t="s">
        <v>712</v>
      </c>
      <c r="C457" s="145">
        <v>79</v>
      </c>
      <c r="D457" s="123">
        <f t="shared" ref="D457:D458" si="109">D458</f>
        <v>4213</v>
      </c>
    </row>
    <row r="458" spans="1:4" ht="15.75">
      <c r="A458" s="117">
        <v>450</v>
      </c>
      <c r="B458" s="124" t="s">
        <v>713</v>
      </c>
      <c r="C458" s="127">
        <v>81</v>
      </c>
      <c r="D458" s="140">
        <f t="shared" si="109"/>
        <v>4213</v>
      </c>
    </row>
    <row r="459" spans="1:4" ht="15.75">
      <c r="A459" s="117">
        <v>451</v>
      </c>
      <c r="B459" s="129" t="s">
        <v>714</v>
      </c>
      <c r="C459" s="133" t="s">
        <v>715</v>
      </c>
      <c r="D459" s="148">
        <f>D867</f>
        <v>4213</v>
      </c>
    </row>
    <row r="460" spans="1:4" ht="17.25">
      <c r="A460" s="117">
        <v>452</v>
      </c>
      <c r="B460" s="121" t="s">
        <v>692</v>
      </c>
      <c r="C460" s="145">
        <v>70</v>
      </c>
      <c r="D460" s="123">
        <f t="shared" ref="D460:D461" si="110">D461</f>
        <v>7825</v>
      </c>
    </row>
    <row r="461" spans="1:4" ht="15.75">
      <c r="A461" s="117">
        <v>453</v>
      </c>
      <c r="B461" s="146" t="s">
        <v>693</v>
      </c>
      <c r="C461" s="125">
        <v>71</v>
      </c>
      <c r="D461" s="140">
        <f t="shared" si="110"/>
        <v>7825</v>
      </c>
    </row>
    <row r="462" spans="1:4">
      <c r="A462" s="117">
        <v>454</v>
      </c>
      <c r="B462" s="132" t="s">
        <v>694</v>
      </c>
      <c r="C462" s="133" t="s">
        <v>695</v>
      </c>
      <c r="D462" s="131">
        <f>D463+D464+D465+D466</f>
        <v>7825</v>
      </c>
    </row>
    <row r="463" spans="1:4" ht="13.5">
      <c r="A463" s="117">
        <v>455</v>
      </c>
      <c r="B463" s="134" t="s">
        <v>696</v>
      </c>
      <c r="C463" s="143" t="s">
        <v>697</v>
      </c>
      <c r="D463" s="136">
        <f t="shared" ref="D463:D466" si="111">D1262</f>
        <v>4675</v>
      </c>
    </row>
    <row r="464" spans="1:4" ht="13.5">
      <c r="A464" s="117">
        <v>456</v>
      </c>
      <c r="B464" s="134" t="s">
        <v>698</v>
      </c>
      <c r="C464" s="143" t="s">
        <v>699</v>
      </c>
      <c r="D464" s="136">
        <f t="shared" si="111"/>
        <v>0</v>
      </c>
    </row>
    <row r="465" spans="1:4" ht="13.5">
      <c r="A465" s="117">
        <v>457</v>
      </c>
      <c r="B465" s="134" t="s">
        <v>700</v>
      </c>
      <c r="C465" s="143" t="s">
        <v>701</v>
      </c>
      <c r="D465" s="136">
        <f t="shared" si="111"/>
        <v>0</v>
      </c>
    </row>
    <row r="466" spans="1:4" ht="13.5">
      <c r="A466" s="117">
        <v>458</v>
      </c>
      <c r="B466" s="134" t="s">
        <v>702</v>
      </c>
      <c r="C466" s="143" t="s">
        <v>703</v>
      </c>
      <c r="D466" s="136">
        <f t="shared" si="111"/>
        <v>3150</v>
      </c>
    </row>
    <row r="467" spans="1:4" ht="34.5">
      <c r="A467" s="117">
        <v>459</v>
      </c>
      <c r="B467" s="121" t="s">
        <v>716</v>
      </c>
      <c r="C467" s="145" t="s">
        <v>717</v>
      </c>
      <c r="D467" s="149">
        <f t="shared" ref="D467:D469" si="112">D468</f>
        <v>0</v>
      </c>
    </row>
    <row r="468" spans="1:4" ht="31.5">
      <c r="A468" s="117">
        <v>460</v>
      </c>
      <c r="B468" s="124" t="s">
        <v>718</v>
      </c>
      <c r="C468" s="127" t="s">
        <v>719</v>
      </c>
      <c r="D468" s="126">
        <f t="shared" si="112"/>
        <v>0</v>
      </c>
    </row>
    <row r="469" spans="1:4">
      <c r="A469" s="117">
        <v>461</v>
      </c>
      <c r="B469" s="129" t="s">
        <v>720</v>
      </c>
      <c r="C469" s="133" t="s">
        <v>721</v>
      </c>
      <c r="D469" s="139">
        <f t="shared" si="112"/>
        <v>0</v>
      </c>
    </row>
    <row r="470" spans="1:4" ht="27">
      <c r="A470" s="117">
        <v>462</v>
      </c>
      <c r="B470" s="134" t="s">
        <v>724</v>
      </c>
      <c r="C470" s="135" t="s">
        <v>725</v>
      </c>
      <c r="D470" s="136">
        <f>D1269</f>
        <v>0</v>
      </c>
    </row>
    <row r="471" spans="1:4">
      <c r="A471" s="117">
        <v>463</v>
      </c>
      <c r="B471" s="160" t="s">
        <v>730</v>
      </c>
      <c r="C471" s="161"/>
      <c r="D471" s="162"/>
    </row>
    <row r="472" spans="1:4">
      <c r="A472" s="117">
        <v>464</v>
      </c>
      <c r="B472" s="163" t="s">
        <v>901</v>
      </c>
      <c r="C472" s="164" t="s">
        <v>902</v>
      </c>
      <c r="D472" s="165">
        <f t="shared" ref="D472" si="113">D869+D1271</f>
        <v>3150</v>
      </c>
    </row>
    <row r="473" spans="1:4" ht="30">
      <c r="A473" s="117">
        <v>465</v>
      </c>
      <c r="B473" s="163" t="s">
        <v>903</v>
      </c>
      <c r="C473" s="164" t="s">
        <v>904</v>
      </c>
      <c r="D473" s="165">
        <f>D474+D475</f>
        <v>31122</v>
      </c>
    </row>
    <row r="474" spans="1:4" ht="13.5">
      <c r="A474" s="117">
        <v>466</v>
      </c>
      <c r="B474" s="166" t="s">
        <v>905</v>
      </c>
      <c r="C474" s="167" t="s">
        <v>906</v>
      </c>
      <c r="D474" s="168">
        <f t="shared" ref="D474:D477" si="114">D871+D1273</f>
        <v>10000</v>
      </c>
    </row>
    <row r="475" spans="1:4" ht="13.5">
      <c r="A475" s="117">
        <v>467</v>
      </c>
      <c r="B475" s="166" t="s">
        <v>907</v>
      </c>
      <c r="C475" s="167" t="s">
        <v>908</v>
      </c>
      <c r="D475" s="168">
        <f t="shared" si="114"/>
        <v>21122</v>
      </c>
    </row>
    <row r="476" spans="1:4">
      <c r="A476" s="117">
        <v>468</v>
      </c>
      <c r="B476" s="163" t="s">
        <v>909</v>
      </c>
      <c r="C476" s="164" t="s">
        <v>910</v>
      </c>
      <c r="D476" s="165">
        <f t="shared" si="114"/>
        <v>9616</v>
      </c>
    </row>
    <row r="477" spans="1:4">
      <c r="A477" s="117">
        <v>469</v>
      </c>
      <c r="B477" s="163" t="s">
        <v>911</v>
      </c>
      <c r="C477" s="164" t="s">
        <v>912</v>
      </c>
      <c r="D477" s="165">
        <f t="shared" si="114"/>
        <v>0</v>
      </c>
    </row>
    <row r="478" spans="1:4" ht="30">
      <c r="A478" s="117">
        <v>470</v>
      </c>
      <c r="B478" s="169" t="s">
        <v>913</v>
      </c>
      <c r="C478" s="170" t="s">
        <v>914</v>
      </c>
      <c r="D478" s="156">
        <f t="shared" ref="D478" si="115">D479+D488+D525+D532+D586</f>
        <v>330869</v>
      </c>
    </row>
    <row r="479" spans="1:4" ht="36">
      <c r="A479" s="117">
        <v>471</v>
      </c>
      <c r="B479" s="157" t="s">
        <v>915</v>
      </c>
      <c r="C479" s="158" t="s">
        <v>916</v>
      </c>
      <c r="D479" s="159">
        <f>D481+D486</f>
        <v>0</v>
      </c>
    </row>
    <row r="480" spans="1:4">
      <c r="A480" s="117">
        <v>472</v>
      </c>
      <c r="B480" s="160" t="s">
        <v>730</v>
      </c>
      <c r="C480" s="161"/>
      <c r="D480" s="162"/>
    </row>
    <row r="481" spans="1:4" ht="30">
      <c r="A481" s="117">
        <v>473</v>
      </c>
      <c r="B481" s="163" t="s">
        <v>917</v>
      </c>
      <c r="C481" s="164" t="s">
        <v>918</v>
      </c>
      <c r="D481" s="165">
        <f>D482+D483+D484+D485</f>
        <v>0</v>
      </c>
    </row>
    <row r="482" spans="1:4" ht="13.5">
      <c r="A482" s="117">
        <v>474</v>
      </c>
      <c r="B482" s="166" t="s">
        <v>919</v>
      </c>
      <c r="C482" s="167" t="s">
        <v>920</v>
      </c>
      <c r="D482" s="168">
        <f t="shared" ref="D482:D485" si="116">D879+D1281</f>
        <v>0</v>
      </c>
    </row>
    <row r="483" spans="1:4" ht="13.5">
      <c r="A483" s="117">
        <v>475</v>
      </c>
      <c r="B483" s="166" t="s">
        <v>921</v>
      </c>
      <c r="C483" s="167" t="s">
        <v>922</v>
      </c>
      <c r="D483" s="168">
        <f t="shared" si="116"/>
        <v>0</v>
      </c>
    </row>
    <row r="484" spans="1:4" ht="13.5">
      <c r="A484" s="117">
        <v>476</v>
      </c>
      <c r="B484" s="166" t="s">
        <v>923</v>
      </c>
      <c r="C484" s="167" t="s">
        <v>924</v>
      </c>
      <c r="D484" s="168">
        <f t="shared" si="116"/>
        <v>0</v>
      </c>
    </row>
    <row r="485" spans="1:4" ht="13.5">
      <c r="A485" s="117">
        <v>477</v>
      </c>
      <c r="B485" s="166" t="s">
        <v>925</v>
      </c>
      <c r="C485" s="167" t="s">
        <v>926</v>
      </c>
      <c r="D485" s="168">
        <f t="shared" si="116"/>
        <v>0</v>
      </c>
    </row>
    <row r="486" spans="1:4" ht="30">
      <c r="A486" s="117">
        <v>478</v>
      </c>
      <c r="B486" s="163" t="s">
        <v>927</v>
      </c>
      <c r="C486" s="164" t="s">
        <v>928</v>
      </c>
      <c r="D486" s="165">
        <f t="shared" ref="D486" si="117">D487</f>
        <v>0</v>
      </c>
    </row>
    <row r="487" spans="1:4" ht="13.5">
      <c r="A487" s="117">
        <v>479</v>
      </c>
      <c r="B487" s="166" t="s">
        <v>929</v>
      </c>
      <c r="C487" s="167" t="s">
        <v>930</v>
      </c>
      <c r="D487" s="168">
        <f>D1286</f>
        <v>0</v>
      </c>
    </row>
    <row r="488" spans="1:4" ht="36">
      <c r="A488" s="117">
        <v>480</v>
      </c>
      <c r="B488" s="157" t="s">
        <v>931</v>
      </c>
      <c r="C488" s="158" t="s">
        <v>932</v>
      </c>
      <c r="D488" s="159">
        <f>D522+D523+D524</f>
        <v>125405</v>
      </c>
    </row>
    <row r="489" spans="1:4" ht="17.25">
      <c r="A489" s="117">
        <v>481</v>
      </c>
      <c r="B489" s="121" t="s">
        <v>562</v>
      </c>
      <c r="C489" s="122" t="s">
        <v>563</v>
      </c>
      <c r="D489" s="123">
        <f>D490+D491+D495+D498+D503+D512+D508</f>
        <v>79842</v>
      </c>
    </row>
    <row r="490" spans="1:4" ht="15.75">
      <c r="A490" s="117">
        <v>482</v>
      </c>
      <c r="B490" s="128" t="s">
        <v>565</v>
      </c>
      <c r="C490" s="127">
        <v>20</v>
      </c>
      <c r="D490" s="140">
        <f>D885</f>
        <v>111</v>
      </c>
    </row>
    <row r="491" spans="1:4" ht="15.75">
      <c r="A491" s="117">
        <v>483</v>
      </c>
      <c r="B491" s="128" t="s">
        <v>570</v>
      </c>
      <c r="C491" s="127" t="s">
        <v>933</v>
      </c>
      <c r="D491" s="140">
        <f>D492+D493+D494</f>
        <v>52500</v>
      </c>
    </row>
    <row r="492" spans="1:4">
      <c r="A492" s="117">
        <v>484</v>
      </c>
      <c r="B492" s="129" t="s">
        <v>571</v>
      </c>
      <c r="C492" s="133" t="s">
        <v>572</v>
      </c>
      <c r="D492" s="139">
        <f t="shared" ref="D492:D494" si="118">D887</f>
        <v>26500</v>
      </c>
    </row>
    <row r="493" spans="1:4" ht="30">
      <c r="A493" s="117">
        <v>485</v>
      </c>
      <c r="B493" s="129" t="s">
        <v>304</v>
      </c>
      <c r="C493" s="133" t="s">
        <v>573</v>
      </c>
      <c r="D493" s="139">
        <f t="shared" si="118"/>
        <v>0</v>
      </c>
    </row>
    <row r="494" spans="1:4">
      <c r="A494" s="117">
        <v>486</v>
      </c>
      <c r="B494" s="129" t="s">
        <v>574</v>
      </c>
      <c r="C494" s="133" t="s">
        <v>575</v>
      </c>
      <c r="D494" s="139">
        <f t="shared" si="118"/>
        <v>26000</v>
      </c>
    </row>
    <row r="495" spans="1:4" ht="15.75">
      <c r="A495" s="117">
        <v>487</v>
      </c>
      <c r="B495" s="128" t="s">
        <v>596</v>
      </c>
      <c r="C495" s="125">
        <v>55</v>
      </c>
      <c r="D495" s="140">
        <f>D496</f>
        <v>3080</v>
      </c>
    </row>
    <row r="496" spans="1:4">
      <c r="A496" s="117">
        <v>488</v>
      </c>
      <c r="B496" s="129" t="s">
        <v>597</v>
      </c>
      <c r="C496" s="133" t="s">
        <v>598</v>
      </c>
      <c r="D496" s="131">
        <f>SUM(D497:D497)</f>
        <v>3080</v>
      </c>
    </row>
    <row r="497" spans="1:4" ht="13.5">
      <c r="A497" s="117">
        <v>489</v>
      </c>
      <c r="B497" s="134" t="s">
        <v>599</v>
      </c>
      <c r="C497" s="135" t="s">
        <v>600</v>
      </c>
      <c r="D497" s="136">
        <f>D1291</f>
        <v>3080</v>
      </c>
    </row>
    <row r="498" spans="1:4" ht="47.25">
      <c r="A498" s="117">
        <v>490</v>
      </c>
      <c r="B498" s="128" t="s">
        <v>613</v>
      </c>
      <c r="C498" s="125">
        <v>56</v>
      </c>
      <c r="D498" s="140">
        <f>D499</f>
        <v>0</v>
      </c>
    </row>
    <row r="499" spans="1:4" ht="45">
      <c r="A499" s="117">
        <v>491</v>
      </c>
      <c r="B499" s="129" t="s">
        <v>622</v>
      </c>
      <c r="C499" s="133" t="s">
        <v>623</v>
      </c>
      <c r="D499" s="139">
        <f>D500+D501+D502</f>
        <v>0</v>
      </c>
    </row>
    <row r="500" spans="1:4" ht="13.5">
      <c r="A500" s="117">
        <v>492</v>
      </c>
      <c r="B500" s="141" t="s">
        <v>616</v>
      </c>
      <c r="C500" s="142" t="s">
        <v>624</v>
      </c>
      <c r="D500" s="136">
        <f t="shared" ref="D500:D502" si="119">D1294</f>
        <v>0</v>
      </c>
    </row>
    <row r="501" spans="1:4" ht="13.5">
      <c r="A501" s="117">
        <v>493</v>
      </c>
      <c r="B501" s="134" t="s">
        <v>618</v>
      </c>
      <c r="C501" s="142" t="s">
        <v>625</v>
      </c>
      <c r="D501" s="136">
        <f t="shared" si="119"/>
        <v>0</v>
      </c>
    </row>
    <row r="502" spans="1:4" ht="13.5">
      <c r="A502" s="117">
        <v>494</v>
      </c>
      <c r="B502" s="141" t="s">
        <v>620</v>
      </c>
      <c r="C502" s="142" t="s">
        <v>626</v>
      </c>
      <c r="D502" s="136">
        <f t="shared" si="119"/>
        <v>0</v>
      </c>
    </row>
    <row r="503" spans="1:4" ht="47.25">
      <c r="A503" s="117">
        <v>495</v>
      </c>
      <c r="B503" s="128" t="s">
        <v>638</v>
      </c>
      <c r="C503" s="127" t="s">
        <v>639</v>
      </c>
      <c r="D503" s="140">
        <f>D504</f>
        <v>4674</v>
      </c>
    </row>
    <row r="504" spans="1:4">
      <c r="A504" s="117">
        <v>496</v>
      </c>
      <c r="B504" s="132" t="s">
        <v>640</v>
      </c>
      <c r="C504" s="133" t="s">
        <v>641</v>
      </c>
      <c r="D504" s="131">
        <f>SUM(D505:D507)</f>
        <v>4674</v>
      </c>
    </row>
    <row r="505" spans="1:4" ht="13.5">
      <c r="A505" s="117">
        <v>497</v>
      </c>
      <c r="B505" s="134" t="s">
        <v>642</v>
      </c>
      <c r="C505" s="143" t="s">
        <v>643</v>
      </c>
      <c r="D505" s="136">
        <f t="shared" ref="D505:D507" si="120">D1299</f>
        <v>2130</v>
      </c>
    </row>
    <row r="506" spans="1:4" ht="13.5">
      <c r="A506" s="117">
        <v>498</v>
      </c>
      <c r="B506" s="134" t="s">
        <v>644</v>
      </c>
      <c r="C506" s="143" t="s">
        <v>645</v>
      </c>
      <c r="D506" s="136">
        <f t="shared" si="120"/>
        <v>2217</v>
      </c>
    </row>
    <row r="507" spans="1:4" ht="13.5">
      <c r="A507" s="117">
        <v>499</v>
      </c>
      <c r="B507" s="134" t="s">
        <v>646</v>
      </c>
      <c r="C507" s="143" t="s">
        <v>647</v>
      </c>
      <c r="D507" s="136">
        <f t="shared" si="120"/>
        <v>327</v>
      </c>
    </row>
    <row r="508" spans="1:4" ht="31.5">
      <c r="A508" s="117">
        <v>500</v>
      </c>
      <c r="B508" s="128" t="s">
        <v>687</v>
      </c>
      <c r="C508" s="125" t="s">
        <v>688</v>
      </c>
      <c r="D508" s="140">
        <f>SUM(D509:D511)</f>
        <v>19412</v>
      </c>
    </row>
    <row r="509" spans="1:4">
      <c r="A509" s="117">
        <v>501</v>
      </c>
      <c r="B509" s="129" t="s">
        <v>376</v>
      </c>
      <c r="C509" s="133" t="s">
        <v>689</v>
      </c>
      <c r="D509" s="131">
        <f>D1303</f>
        <v>15808</v>
      </c>
    </row>
    <row r="510" spans="1:4">
      <c r="A510" s="117">
        <v>502</v>
      </c>
      <c r="B510" s="129" t="s">
        <v>684</v>
      </c>
      <c r="C510" s="133" t="s">
        <v>690</v>
      </c>
      <c r="D510" s="131">
        <f>D1304</f>
        <v>600</v>
      </c>
    </row>
    <row r="511" spans="1:4">
      <c r="A511" s="117">
        <v>503</v>
      </c>
      <c r="B511" s="129" t="s">
        <v>372</v>
      </c>
      <c r="C511" s="133" t="s">
        <v>691</v>
      </c>
      <c r="D511" s="131">
        <f>D1305</f>
        <v>3004</v>
      </c>
    </row>
    <row r="512" spans="1:4" ht="15.75">
      <c r="A512" s="117">
        <v>504</v>
      </c>
      <c r="B512" s="128" t="s">
        <v>671</v>
      </c>
      <c r="C512" s="127">
        <v>59</v>
      </c>
      <c r="D512" s="140">
        <f>D513</f>
        <v>65</v>
      </c>
    </row>
    <row r="513" spans="1:4">
      <c r="A513" s="117">
        <v>505</v>
      </c>
      <c r="B513" s="129" t="s">
        <v>678</v>
      </c>
      <c r="C513" s="133" t="s">
        <v>679</v>
      </c>
      <c r="D513" s="139">
        <f>D891</f>
        <v>65</v>
      </c>
    </row>
    <row r="514" spans="1:4" ht="17.25">
      <c r="A514" s="117">
        <v>506</v>
      </c>
      <c r="B514" s="121" t="s">
        <v>692</v>
      </c>
      <c r="C514" s="145">
        <v>70</v>
      </c>
      <c r="D514" s="123">
        <f t="shared" ref="D514:D515" si="121">D515</f>
        <v>45563</v>
      </c>
    </row>
    <row r="515" spans="1:4" ht="15.75">
      <c r="A515" s="117">
        <v>507</v>
      </c>
      <c r="B515" s="146" t="s">
        <v>693</v>
      </c>
      <c r="C515" s="125">
        <v>71</v>
      </c>
      <c r="D515" s="140">
        <f t="shared" si="121"/>
        <v>45563</v>
      </c>
    </row>
    <row r="516" spans="1:4">
      <c r="A516" s="117">
        <v>508</v>
      </c>
      <c r="B516" s="132" t="s">
        <v>694</v>
      </c>
      <c r="C516" s="133" t="s">
        <v>695</v>
      </c>
      <c r="D516" s="131">
        <f>D517+D518+D519+D520</f>
        <v>45563</v>
      </c>
    </row>
    <row r="517" spans="1:4" ht="13.5">
      <c r="A517" s="117">
        <v>509</v>
      </c>
      <c r="B517" s="134" t="s">
        <v>696</v>
      </c>
      <c r="C517" s="143" t="s">
        <v>697</v>
      </c>
      <c r="D517" s="136">
        <f t="shared" ref="D517:D520" si="122">D1309</f>
        <v>45149</v>
      </c>
    </row>
    <row r="518" spans="1:4" ht="13.5">
      <c r="A518" s="117">
        <v>510</v>
      </c>
      <c r="B518" s="134" t="s">
        <v>698</v>
      </c>
      <c r="C518" s="143" t="s">
        <v>699</v>
      </c>
      <c r="D518" s="136">
        <f t="shared" si="122"/>
        <v>0</v>
      </c>
    </row>
    <row r="519" spans="1:4" ht="13.5">
      <c r="A519" s="117">
        <v>511</v>
      </c>
      <c r="B519" s="134" t="s">
        <v>700</v>
      </c>
      <c r="C519" s="143" t="s">
        <v>701</v>
      </c>
      <c r="D519" s="136">
        <f t="shared" si="122"/>
        <v>0</v>
      </c>
    </row>
    <row r="520" spans="1:4" ht="13.5">
      <c r="A520" s="117">
        <v>512</v>
      </c>
      <c r="B520" s="134" t="s">
        <v>702</v>
      </c>
      <c r="C520" s="143" t="s">
        <v>703</v>
      </c>
      <c r="D520" s="136">
        <f t="shared" si="122"/>
        <v>414</v>
      </c>
    </row>
    <row r="521" spans="1:4">
      <c r="A521" s="117">
        <v>513</v>
      </c>
      <c r="B521" s="160" t="s">
        <v>730</v>
      </c>
      <c r="C521" s="161"/>
      <c r="D521" s="162"/>
    </row>
    <row r="522" spans="1:4">
      <c r="A522" s="117">
        <v>514</v>
      </c>
      <c r="B522" s="163" t="s">
        <v>934</v>
      </c>
      <c r="C522" s="164" t="s">
        <v>935</v>
      </c>
      <c r="D522" s="165">
        <f t="shared" ref="D522:D524" si="123">D893+D1314</f>
        <v>125230</v>
      </c>
    </row>
    <row r="523" spans="1:4">
      <c r="A523" s="117">
        <v>515</v>
      </c>
      <c r="B523" s="163" t="s">
        <v>936</v>
      </c>
      <c r="C523" s="164" t="s">
        <v>937</v>
      </c>
      <c r="D523" s="165">
        <f t="shared" si="123"/>
        <v>0</v>
      </c>
    </row>
    <row r="524" spans="1:4">
      <c r="A524" s="117">
        <v>516</v>
      </c>
      <c r="B524" s="163" t="s">
        <v>938</v>
      </c>
      <c r="C524" s="164" t="s">
        <v>939</v>
      </c>
      <c r="D524" s="165">
        <f t="shared" si="123"/>
        <v>175</v>
      </c>
    </row>
    <row r="525" spans="1:4" ht="36">
      <c r="A525" s="117">
        <v>517</v>
      </c>
      <c r="B525" s="157" t="s">
        <v>940</v>
      </c>
      <c r="C525" s="158" t="s">
        <v>941</v>
      </c>
      <c r="D525" s="177">
        <f>D527+D531</f>
        <v>0</v>
      </c>
    </row>
    <row r="526" spans="1:4">
      <c r="A526" s="117">
        <v>518</v>
      </c>
      <c r="B526" s="160" t="s">
        <v>730</v>
      </c>
      <c r="C526" s="161"/>
      <c r="D526" s="162"/>
    </row>
    <row r="527" spans="1:4" ht="30">
      <c r="A527" s="117">
        <v>519</v>
      </c>
      <c r="B527" s="163" t="s">
        <v>942</v>
      </c>
      <c r="C527" s="164" t="s">
        <v>943</v>
      </c>
      <c r="D527" s="165">
        <f>SUM(D528:D530)</f>
        <v>0</v>
      </c>
    </row>
    <row r="528" spans="1:4" ht="13.5">
      <c r="A528" s="117">
        <v>520</v>
      </c>
      <c r="B528" s="166" t="s">
        <v>944</v>
      </c>
      <c r="C528" s="167" t="s">
        <v>945</v>
      </c>
      <c r="D528" s="168">
        <f t="shared" ref="D528:D531" si="124">D899+D1320</f>
        <v>0</v>
      </c>
    </row>
    <row r="529" spans="1:4" ht="13.5">
      <c r="A529" s="117">
        <v>521</v>
      </c>
      <c r="B529" s="166" t="s">
        <v>946</v>
      </c>
      <c r="C529" s="167" t="s">
        <v>947</v>
      </c>
      <c r="D529" s="168">
        <f t="shared" si="124"/>
        <v>0</v>
      </c>
    </row>
    <row r="530" spans="1:4" ht="13.5">
      <c r="A530" s="117">
        <v>522</v>
      </c>
      <c r="B530" s="166" t="s">
        <v>948</v>
      </c>
      <c r="C530" s="167" t="s">
        <v>949</v>
      </c>
      <c r="D530" s="168">
        <f t="shared" si="124"/>
        <v>0</v>
      </c>
    </row>
    <row r="531" spans="1:4" ht="30">
      <c r="A531" s="117">
        <v>523</v>
      </c>
      <c r="B531" s="163" t="s">
        <v>950</v>
      </c>
      <c r="C531" s="164" t="s">
        <v>951</v>
      </c>
      <c r="D531" s="165">
        <f t="shared" si="124"/>
        <v>0</v>
      </c>
    </row>
    <row r="532" spans="1:4" ht="36">
      <c r="A532" s="117">
        <v>524</v>
      </c>
      <c r="B532" s="157" t="s">
        <v>952</v>
      </c>
      <c r="C532" s="158" t="s">
        <v>953</v>
      </c>
      <c r="D532" s="159">
        <f>D576+D582+D585</f>
        <v>205464</v>
      </c>
    </row>
    <row r="533" spans="1:4" ht="17.25">
      <c r="A533" s="117">
        <v>525</v>
      </c>
      <c r="B533" s="121" t="s">
        <v>562</v>
      </c>
      <c r="C533" s="122" t="s">
        <v>563</v>
      </c>
      <c r="D533" s="123">
        <f>D534+D535+D536+D538+D542+D547+D556</f>
        <v>174238</v>
      </c>
    </row>
    <row r="534" spans="1:4" ht="15.75">
      <c r="A534" s="117">
        <v>526</v>
      </c>
      <c r="B534" s="128" t="s">
        <v>564</v>
      </c>
      <c r="C534" s="127">
        <v>10</v>
      </c>
      <c r="D534" s="140">
        <f t="shared" ref="D534:D535" si="125">D905</f>
        <v>0</v>
      </c>
    </row>
    <row r="535" spans="1:4" ht="15.75">
      <c r="A535" s="117">
        <v>527</v>
      </c>
      <c r="B535" s="128" t="s">
        <v>565</v>
      </c>
      <c r="C535" s="127">
        <v>20</v>
      </c>
      <c r="D535" s="140">
        <f t="shared" si="125"/>
        <v>36443</v>
      </c>
    </row>
    <row r="536" spans="1:4" ht="15.75">
      <c r="A536" s="117">
        <v>528</v>
      </c>
      <c r="B536" s="128" t="s">
        <v>570</v>
      </c>
      <c r="C536" s="127" t="s">
        <v>933</v>
      </c>
      <c r="D536" s="140">
        <f>D537</f>
        <v>22750</v>
      </c>
    </row>
    <row r="537" spans="1:4">
      <c r="A537" s="117">
        <v>529</v>
      </c>
      <c r="B537" s="129" t="s">
        <v>571</v>
      </c>
      <c r="C537" s="133" t="s">
        <v>572</v>
      </c>
      <c r="D537" s="139">
        <f>D908</f>
        <v>22750</v>
      </c>
    </row>
    <row r="538" spans="1:4" ht="15.75">
      <c r="A538" s="117">
        <v>530</v>
      </c>
      <c r="B538" s="128" t="s">
        <v>596</v>
      </c>
      <c r="C538" s="125">
        <v>55</v>
      </c>
      <c r="D538" s="140">
        <f>D539</f>
        <v>1737</v>
      </c>
    </row>
    <row r="539" spans="1:4">
      <c r="A539" s="117">
        <v>531</v>
      </c>
      <c r="B539" s="129" t="s">
        <v>597</v>
      </c>
      <c r="C539" s="133" t="s">
        <v>598</v>
      </c>
      <c r="D539" s="131">
        <f>D540+D541</f>
        <v>1737</v>
      </c>
    </row>
    <row r="540" spans="1:4" ht="13.5">
      <c r="A540" s="117">
        <v>532</v>
      </c>
      <c r="B540" s="134" t="s">
        <v>599</v>
      </c>
      <c r="C540" s="135" t="s">
        <v>600</v>
      </c>
      <c r="D540" s="136">
        <f t="shared" ref="D540:D541" si="126">D1328</f>
        <v>1437</v>
      </c>
    </row>
    <row r="541" spans="1:4" ht="27">
      <c r="A541" s="117">
        <v>533</v>
      </c>
      <c r="B541" s="134" t="s">
        <v>603</v>
      </c>
      <c r="C541" s="135" t="s">
        <v>604</v>
      </c>
      <c r="D541" s="136">
        <f t="shared" si="126"/>
        <v>300</v>
      </c>
    </row>
    <row r="542" spans="1:4" ht="47.25">
      <c r="A542" s="117">
        <v>534</v>
      </c>
      <c r="B542" s="128" t="s">
        <v>613</v>
      </c>
      <c r="C542" s="125" t="s">
        <v>954</v>
      </c>
      <c r="D542" s="140">
        <f t="shared" ref="D542" si="127">D543</f>
        <v>58</v>
      </c>
    </row>
    <row r="543" spans="1:4">
      <c r="A543" s="117">
        <v>535</v>
      </c>
      <c r="B543" s="129" t="s">
        <v>614</v>
      </c>
      <c r="C543" s="133" t="s">
        <v>615</v>
      </c>
      <c r="D543" s="131">
        <f>SUM(D544:D546)</f>
        <v>58</v>
      </c>
    </row>
    <row r="544" spans="1:4" ht="13.5">
      <c r="A544" s="117">
        <v>536</v>
      </c>
      <c r="B544" s="141" t="s">
        <v>616</v>
      </c>
      <c r="C544" s="142" t="s">
        <v>617</v>
      </c>
      <c r="D544" s="136">
        <f>D1332</f>
        <v>0</v>
      </c>
    </row>
    <row r="545" spans="1:4" ht="13.5">
      <c r="A545" s="117">
        <v>537</v>
      </c>
      <c r="B545" s="134" t="s">
        <v>618</v>
      </c>
      <c r="C545" s="142" t="s">
        <v>619</v>
      </c>
      <c r="D545" s="136">
        <f>D1333</f>
        <v>50</v>
      </c>
    </row>
    <row r="546" spans="1:4" ht="13.5">
      <c r="A546" s="117">
        <v>538</v>
      </c>
      <c r="B546" s="141" t="s">
        <v>620</v>
      </c>
      <c r="C546" s="142" t="s">
        <v>621</v>
      </c>
      <c r="D546" s="136">
        <f>D1334</f>
        <v>8</v>
      </c>
    </row>
    <row r="547" spans="1:4" ht="47.25">
      <c r="A547" s="117">
        <v>539</v>
      </c>
      <c r="B547" s="128" t="s">
        <v>638</v>
      </c>
      <c r="C547" s="127" t="s">
        <v>639</v>
      </c>
      <c r="D547" s="140">
        <f>D548+D552</f>
        <v>87474</v>
      </c>
    </row>
    <row r="548" spans="1:4">
      <c r="A548" s="117">
        <v>540</v>
      </c>
      <c r="B548" s="132" t="s">
        <v>640</v>
      </c>
      <c r="C548" s="133" t="s">
        <v>641</v>
      </c>
      <c r="D548" s="131">
        <f>SUM(D549:D551)</f>
        <v>87474</v>
      </c>
    </row>
    <row r="549" spans="1:4" ht="13.5">
      <c r="A549" s="117">
        <v>541</v>
      </c>
      <c r="B549" s="134" t="s">
        <v>642</v>
      </c>
      <c r="C549" s="143" t="s">
        <v>643</v>
      </c>
      <c r="D549" s="136">
        <f t="shared" ref="D549:D551" si="128">D1337</f>
        <v>8545</v>
      </c>
    </row>
    <row r="550" spans="1:4" ht="13.5">
      <c r="A550" s="117">
        <v>542</v>
      </c>
      <c r="B550" s="134" t="s">
        <v>644</v>
      </c>
      <c r="C550" s="143" t="s">
        <v>645</v>
      </c>
      <c r="D550" s="136">
        <f t="shared" si="128"/>
        <v>48414</v>
      </c>
    </row>
    <row r="551" spans="1:4" ht="13.5">
      <c r="A551" s="117">
        <v>543</v>
      </c>
      <c r="B551" s="134" t="s">
        <v>646</v>
      </c>
      <c r="C551" s="143" t="s">
        <v>647</v>
      </c>
      <c r="D551" s="136">
        <f t="shared" si="128"/>
        <v>30515</v>
      </c>
    </row>
    <row r="552" spans="1:4" ht="30">
      <c r="A552" s="117">
        <v>544</v>
      </c>
      <c r="B552" s="132" t="s">
        <v>654</v>
      </c>
      <c r="C552" s="133" t="s">
        <v>655</v>
      </c>
      <c r="D552" s="131">
        <f>SUM(D553:D555)</f>
        <v>0</v>
      </c>
    </row>
    <row r="553" spans="1:4" ht="13.5">
      <c r="A553" s="117">
        <v>545</v>
      </c>
      <c r="B553" s="134" t="s">
        <v>656</v>
      </c>
      <c r="C553" s="143" t="s">
        <v>657</v>
      </c>
      <c r="D553" s="136">
        <f>D1341</f>
        <v>0</v>
      </c>
    </row>
    <row r="554" spans="1:4" ht="13.5">
      <c r="A554" s="117">
        <v>546</v>
      </c>
      <c r="B554" s="134" t="s">
        <v>658</v>
      </c>
      <c r="C554" s="143" t="s">
        <v>659</v>
      </c>
      <c r="D554" s="136">
        <f t="shared" ref="D554:D555" si="129">D1342</f>
        <v>0</v>
      </c>
    </row>
    <row r="555" spans="1:4" ht="13.5">
      <c r="A555" s="117">
        <v>547</v>
      </c>
      <c r="B555" s="134" t="s">
        <v>660</v>
      </c>
      <c r="C555" s="143" t="s">
        <v>661</v>
      </c>
      <c r="D555" s="136">
        <f t="shared" si="129"/>
        <v>0</v>
      </c>
    </row>
    <row r="556" spans="1:4" ht="47.25">
      <c r="A556" s="117">
        <v>548</v>
      </c>
      <c r="B556" s="128" t="s">
        <v>682</v>
      </c>
      <c r="C556" s="127">
        <v>60</v>
      </c>
      <c r="D556" s="140">
        <f>SUM(D557:D559)</f>
        <v>25776</v>
      </c>
    </row>
    <row r="557" spans="1:4">
      <c r="A557" s="117">
        <v>549</v>
      </c>
      <c r="B557" s="132" t="s">
        <v>368</v>
      </c>
      <c r="C557" s="133" t="s">
        <v>683</v>
      </c>
      <c r="D557" s="131">
        <f>D1345</f>
        <v>21660</v>
      </c>
    </row>
    <row r="558" spans="1:4">
      <c r="A558" s="117">
        <v>550</v>
      </c>
      <c r="B558" s="132" t="s">
        <v>684</v>
      </c>
      <c r="C558" s="133" t="s">
        <v>685</v>
      </c>
      <c r="D558" s="131">
        <f>D1346</f>
        <v>0</v>
      </c>
    </row>
    <row r="559" spans="1:4">
      <c r="A559" s="117">
        <v>551</v>
      </c>
      <c r="B559" s="132" t="s">
        <v>372</v>
      </c>
      <c r="C559" s="133" t="s">
        <v>686</v>
      </c>
      <c r="D559" s="131">
        <f>D1347</f>
        <v>4116</v>
      </c>
    </row>
    <row r="560" spans="1:4" ht="17.25">
      <c r="A560" s="117">
        <v>552</v>
      </c>
      <c r="B560" s="144" t="s">
        <v>692</v>
      </c>
      <c r="C560" s="145">
        <v>70</v>
      </c>
      <c r="D560" s="123">
        <f t="shared" ref="D560" si="130">D561</f>
        <v>27505</v>
      </c>
    </row>
    <row r="561" spans="1:4" ht="15.75">
      <c r="A561" s="117">
        <v>553</v>
      </c>
      <c r="B561" s="146" t="s">
        <v>693</v>
      </c>
      <c r="C561" s="125">
        <v>71</v>
      </c>
      <c r="D561" s="140">
        <f>D562+D567</f>
        <v>27505</v>
      </c>
    </row>
    <row r="562" spans="1:4">
      <c r="A562" s="117">
        <v>554</v>
      </c>
      <c r="B562" s="132" t="s">
        <v>694</v>
      </c>
      <c r="C562" s="133" t="s">
        <v>695</v>
      </c>
      <c r="D562" s="131">
        <f>D563+D564+D565+D566</f>
        <v>27505</v>
      </c>
    </row>
    <row r="563" spans="1:4" ht="13.5">
      <c r="A563" s="117">
        <v>555</v>
      </c>
      <c r="B563" s="134" t="s">
        <v>696</v>
      </c>
      <c r="C563" s="143" t="s">
        <v>697</v>
      </c>
      <c r="D563" s="150">
        <f t="shared" ref="D563:D567" si="131">D1351</f>
        <v>27299</v>
      </c>
    </row>
    <row r="564" spans="1:4" ht="13.5">
      <c r="A564" s="117">
        <v>556</v>
      </c>
      <c r="B564" s="134" t="s">
        <v>698</v>
      </c>
      <c r="C564" s="143" t="s">
        <v>699</v>
      </c>
      <c r="D564" s="150">
        <f t="shared" si="131"/>
        <v>126</v>
      </c>
    </row>
    <row r="565" spans="1:4" ht="13.5">
      <c r="A565" s="117">
        <v>557</v>
      </c>
      <c r="B565" s="134" t="s">
        <v>700</v>
      </c>
      <c r="C565" s="143" t="s">
        <v>701</v>
      </c>
      <c r="D565" s="150">
        <f t="shared" si="131"/>
        <v>0</v>
      </c>
    </row>
    <row r="566" spans="1:4" ht="13.5">
      <c r="A566" s="117">
        <v>558</v>
      </c>
      <c r="B566" s="134" t="s">
        <v>702</v>
      </c>
      <c r="C566" s="147" t="s">
        <v>703</v>
      </c>
      <c r="D566" s="150">
        <f t="shared" si="131"/>
        <v>80</v>
      </c>
    </row>
    <row r="567" spans="1:4">
      <c r="A567" s="117">
        <v>559</v>
      </c>
      <c r="B567" s="132" t="s">
        <v>704</v>
      </c>
      <c r="C567" s="133" t="s">
        <v>705</v>
      </c>
      <c r="D567" s="131">
        <f t="shared" si="131"/>
        <v>0</v>
      </c>
    </row>
    <row r="568" spans="1:4" ht="17.25">
      <c r="A568" s="117">
        <v>560</v>
      </c>
      <c r="B568" s="144" t="s">
        <v>712</v>
      </c>
      <c r="C568" s="145">
        <v>79</v>
      </c>
      <c r="D568" s="123">
        <f t="shared" ref="D568:D569" si="132">D569</f>
        <v>3721</v>
      </c>
    </row>
    <row r="569" spans="1:4" ht="15.75">
      <c r="A569" s="117">
        <v>561</v>
      </c>
      <c r="B569" s="124" t="s">
        <v>713</v>
      </c>
      <c r="C569" s="127">
        <v>81</v>
      </c>
      <c r="D569" s="140">
        <f t="shared" si="132"/>
        <v>3721</v>
      </c>
    </row>
    <row r="570" spans="1:4" ht="15.75">
      <c r="A570" s="117">
        <v>562</v>
      </c>
      <c r="B570" s="129" t="s">
        <v>714</v>
      </c>
      <c r="C570" s="133" t="s">
        <v>715</v>
      </c>
      <c r="D570" s="148">
        <f>D911</f>
        <v>3721</v>
      </c>
    </row>
    <row r="571" spans="1:4" ht="34.5">
      <c r="A571" s="117">
        <v>563</v>
      </c>
      <c r="B571" s="121" t="s">
        <v>716</v>
      </c>
      <c r="C571" s="145" t="s">
        <v>717</v>
      </c>
      <c r="D571" s="149">
        <f t="shared" ref="D571:D573" si="133">D572</f>
        <v>0</v>
      </c>
    </row>
    <row r="572" spans="1:4" ht="31.5">
      <c r="A572" s="117">
        <v>564</v>
      </c>
      <c r="B572" s="124" t="s">
        <v>718</v>
      </c>
      <c r="C572" s="127" t="s">
        <v>719</v>
      </c>
      <c r="D572" s="126">
        <f t="shared" si="133"/>
        <v>0</v>
      </c>
    </row>
    <row r="573" spans="1:4">
      <c r="A573" s="117">
        <v>565</v>
      </c>
      <c r="B573" s="129" t="s">
        <v>720</v>
      </c>
      <c r="C573" s="133" t="s">
        <v>721</v>
      </c>
      <c r="D573" s="139">
        <f t="shared" si="133"/>
        <v>0</v>
      </c>
    </row>
    <row r="574" spans="1:4" ht="27">
      <c r="A574" s="117">
        <v>566</v>
      </c>
      <c r="B574" s="134" t="s">
        <v>724</v>
      </c>
      <c r="C574" s="135" t="s">
        <v>725</v>
      </c>
      <c r="D574" s="136">
        <f>D1359</f>
        <v>0</v>
      </c>
    </row>
    <row r="575" spans="1:4">
      <c r="A575" s="117">
        <v>567</v>
      </c>
      <c r="B575" s="160" t="s">
        <v>730</v>
      </c>
      <c r="C575" s="161"/>
      <c r="D575" s="162"/>
    </row>
    <row r="576" spans="1:4" ht="30">
      <c r="A576" s="117">
        <v>568</v>
      </c>
      <c r="B576" s="163" t="s">
        <v>955</v>
      </c>
      <c r="C576" s="164" t="s">
        <v>956</v>
      </c>
      <c r="D576" s="165">
        <f>D577+D578+D579</f>
        <v>201441</v>
      </c>
    </row>
    <row r="577" spans="1:4" ht="13.5">
      <c r="A577" s="117">
        <v>569</v>
      </c>
      <c r="B577" s="166" t="s">
        <v>957</v>
      </c>
      <c r="C577" s="167" t="s">
        <v>958</v>
      </c>
      <c r="D577" s="174">
        <f t="shared" ref="D577:D579" si="134">D914+D1362</f>
        <v>54321</v>
      </c>
    </row>
    <row r="578" spans="1:4" ht="13.5">
      <c r="A578" s="117">
        <v>570</v>
      </c>
      <c r="B578" s="166" t="s">
        <v>959</v>
      </c>
      <c r="C578" s="167" t="s">
        <v>960</v>
      </c>
      <c r="D578" s="168">
        <f t="shared" si="134"/>
        <v>107116</v>
      </c>
    </row>
    <row r="579" spans="1:4" ht="13.5">
      <c r="A579" s="117">
        <v>571</v>
      </c>
      <c r="B579" s="166" t="s">
        <v>961</v>
      </c>
      <c r="C579" s="167" t="s">
        <v>962</v>
      </c>
      <c r="D579" s="168">
        <f t="shared" si="134"/>
        <v>40004</v>
      </c>
    </row>
    <row r="580" spans="1:4">
      <c r="A580" s="117">
        <v>572</v>
      </c>
      <c r="B580" s="163" t="s">
        <v>963</v>
      </c>
      <c r="C580" s="164" t="s">
        <v>964</v>
      </c>
      <c r="D580" s="165">
        <f t="shared" ref="D580" si="135">D581</f>
        <v>0</v>
      </c>
    </row>
    <row r="581" spans="1:4" ht="13.5">
      <c r="A581" s="117">
        <v>573</v>
      </c>
      <c r="B581" s="166" t="s">
        <v>965</v>
      </c>
      <c r="C581" s="167" t="s">
        <v>966</v>
      </c>
      <c r="D581" s="168">
        <f>D918</f>
        <v>0</v>
      </c>
    </row>
    <row r="582" spans="1:4">
      <c r="A582" s="117">
        <v>574</v>
      </c>
      <c r="B582" s="163" t="s">
        <v>967</v>
      </c>
      <c r="C582" s="164" t="s">
        <v>968</v>
      </c>
      <c r="D582" s="165">
        <f>D583+D584</f>
        <v>0</v>
      </c>
    </row>
    <row r="583" spans="1:4" ht="13.5">
      <c r="A583" s="117">
        <v>575</v>
      </c>
      <c r="B583" s="166" t="s">
        <v>969</v>
      </c>
      <c r="C583" s="167" t="s">
        <v>970</v>
      </c>
      <c r="D583" s="168">
        <f t="shared" ref="D583:D585" si="136">D920+D1366</f>
        <v>0</v>
      </c>
    </row>
    <row r="584" spans="1:4" ht="13.5">
      <c r="A584" s="117">
        <v>576</v>
      </c>
      <c r="B584" s="166" t="s">
        <v>971</v>
      </c>
      <c r="C584" s="167" t="s">
        <v>972</v>
      </c>
      <c r="D584" s="168">
        <f t="shared" si="136"/>
        <v>0</v>
      </c>
    </row>
    <row r="585" spans="1:4">
      <c r="A585" s="117">
        <v>577</v>
      </c>
      <c r="B585" s="163" t="s">
        <v>973</v>
      </c>
      <c r="C585" s="164" t="s">
        <v>974</v>
      </c>
      <c r="D585" s="165">
        <f t="shared" si="136"/>
        <v>4023</v>
      </c>
    </row>
    <row r="586" spans="1:4" ht="36">
      <c r="A586" s="117">
        <v>578</v>
      </c>
      <c r="B586" s="157" t="s">
        <v>975</v>
      </c>
      <c r="C586" s="158" t="s">
        <v>976</v>
      </c>
      <c r="D586" s="159">
        <f>SUM(D593:D597)</f>
        <v>0</v>
      </c>
    </row>
    <row r="587" spans="1:4" ht="17.25">
      <c r="A587" s="117">
        <v>579</v>
      </c>
      <c r="B587" s="121" t="s">
        <v>562</v>
      </c>
      <c r="C587" s="122" t="s">
        <v>563</v>
      </c>
      <c r="D587" s="123">
        <f>D588+D589</f>
        <v>0</v>
      </c>
    </row>
    <row r="588" spans="1:4" ht="15.75">
      <c r="A588" s="117">
        <v>580</v>
      </c>
      <c r="B588" s="128" t="s">
        <v>565</v>
      </c>
      <c r="C588" s="127">
        <v>20</v>
      </c>
      <c r="D588" s="140">
        <f>D925</f>
        <v>0</v>
      </c>
    </row>
    <row r="589" spans="1:4" ht="15.75">
      <c r="A589" s="117">
        <v>581</v>
      </c>
      <c r="B589" s="128" t="s">
        <v>596</v>
      </c>
      <c r="C589" s="127">
        <v>55</v>
      </c>
      <c r="D589" s="140">
        <f t="shared" ref="D589:D590" si="137">D590</f>
        <v>0</v>
      </c>
    </row>
    <row r="590" spans="1:4">
      <c r="A590" s="117">
        <v>582</v>
      </c>
      <c r="B590" s="132" t="s">
        <v>597</v>
      </c>
      <c r="C590" s="133" t="s">
        <v>598</v>
      </c>
      <c r="D590" s="131">
        <f t="shared" si="137"/>
        <v>0</v>
      </c>
    </row>
    <row r="591" spans="1:4" ht="13.5">
      <c r="A591" s="117">
        <v>583</v>
      </c>
      <c r="B591" s="134" t="s">
        <v>601</v>
      </c>
      <c r="C591" s="135" t="s">
        <v>602</v>
      </c>
      <c r="D591" s="150">
        <f>D928+D1372</f>
        <v>0</v>
      </c>
    </row>
    <row r="592" spans="1:4">
      <c r="A592" s="117">
        <v>584</v>
      </c>
      <c r="B592" s="160" t="s">
        <v>730</v>
      </c>
      <c r="C592" s="161"/>
      <c r="D592" s="162"/>
    </row>
    <row r="593" spans="1:4">
      <c r="A593" s="117">
        <v>585</v>
      </c>
      <c r="B593" s="163" t="s">
        <v>977</v>
      </c>
      <c r="C593" s="164" t="s">
        <v>978</v>
      </c>
      <c r="D593" s="165">
        <f t="shared" ref="D593:D597" si="138">D930+D1374</f>
        <v>0</v>
      </c>
    </row>
    <row r="594" spans="1:4">
      <c r="A594" s="117">
        <v>586</v>
      </c>
      <c r="B594" s="163" t="s">
        <v>979</v>
      </c>
      <c r="C594" s="164" t="s">
        <v>980</v>
      </c>
      <c r="D594" s="165">
        <f t="shared" si="138"/>
        <v>0</v>
      </c>
    </row>
    <row r="595" spans="1:4">
      <c r="A595" s="117">
        <v>587</v>
      </c>
      <c r="B595" s="163" t="s">
        <v>981</v>
      </c>
      <c r="C595" s="164" t="s">
        <v>982</v>
      </c>
      <c r="D595" s="165">
        <f t="shared" si="138"/>
        <v>0</v>
      </c>
    </row>
    <row r="596" spans="1:4">
      <c r="A596" s="117">
        <v>588</v>
      </c>
      <c r="B596" s="163" t="s">
        <v>983</v>
      </c>
      <c r="C596" s="164" t="s">
        <v>984</v>
      </c>
      <c r="D596" s="165">
        <f t="shared" si="138"/>
        <v>0</v>
      </c>
    </row>
    <row r="597" spans="1:4">
      <c r="A597" s="117">
        <v>589</v>
      </c>
      <c r="B597" s="163" t="s">
        <v>985</v>
      </c>
      <c r="C597" s="164" t="s">
        <v>986</v>
      </c>
      <c r="D597" s="165">
        <f t="shared" si="138"/>
        <v>0</v>
      </c>
    </row>
    <row r="598" spans="1:4" ht="15.75">
      <c r="A598" s="117">
        <v>590</v>
      </c>
      <c r="B598" s="169" t="s">
        <v>987</v>
      </c>
      <c r="C598" s="170" t="s">
        <v>988</v>
      </c>
      <c r="D598" s="156">
        <f>D601+D602+D604+D605</f>
        <v>27364</v>
      </c>
    </row>
    <row r="599" spans="1:4">
      <c r="A599" s="117">
        <v>591</v>
      </c>
      <c r="B599" s="178" t="s">
        <v>989</v>
      </c>
      <c r="C599" s="179" t="s">
        <v>990</v>
      </c>
      <c r="D599" s="180">
        <v>0</v>
      </c>
    </row>
    <row r="600" spans="1:4">
      <c r="A600" s="117">
        <v>592</v>
      </c>
      <c r="B600" s="178" t="s">
        <v>991</v>
      </c>
      <c r="C600" s="179" t="s">
        <v>992</v>
      </c>
      <c r="D600" s="180">
        <v>0</v>
      </c>
    </row>
    <row r="601" spans="1:4" ht="13.5">
      <c r="A601" s="117">
        <v>593</v>
      </c>
      <c r="B601" s="134" t="s">
        <v>993</v>
      </c>
      <c r="C601" s="135" t="s">
        <v>994</v>
      </c>
      <c r="D601" s="150">
        <v>0</v>
      </c>
    </row>
    <row r="602" spans="1:4" ht="13.5">
      <c r="A602" s="117">
        <v>594</v>
      </c>
      <c r="B602" s="134" t="s">
        <v>995</v>
      </c>
      <c r="C602" s="143" t="s">
        <v>996</v>
      </c>
      <c r="D602" s="150">
        <v>0</v>
      </c>
    </row>
    <row r="603" spans="1:4" ht="17.25">
      <c r="A603" s="117">
        <v>595</v>
      </c>
      <c r="B603" s="178" t="s">
        <v>997</v>
      </c>
      <c r="C603" s="179" t="s">
        <v>998</v>
      </c>
      <c r="D603" s="180">
        <f>D9-'VENITURI 2023 INITIAL'!D11</f>
        <v>27364</v>
      </c>
    </row>
    <row r="604" spans="1:4" ht="13.5">
      <c r="A604" s="117">
        <v>596</v>
      </c>
      <c r="B604" s="134" t="s">
        <v>999</v>
      </c>
      <c r="C604" s="135" t="s">
        <v>1000</v>
      </c>
      <c r="D604" s="150">
        <f t="shared" ref="D604" si="139">D940</f>
        <v>12000</v>
      </c>
    </row>
    <row r="605" spans="1:4" ht="13.5">
      <c r="A605" s="117">
        <v>597</v>
      </c>
      <c r="B605" s="134" t="s">
        <v>1001</v>
      </c>
      <c r="C605" s="143" t="s">
        <v>1002</v>
      </c>
      <c r="D605" s="150">
        <f t="shared" ref="D605" si="140">D1384</f>
        <v>15364</v>
      </c>
    </row>
    <row r="606" spans="1:4">
      <c r="A606" s="117">
        <v>598</v>
      </c>
      <c r="B606" s="181" t="s">
        <v>1003</v>
      </c>
      <c r="C606" s="182"/>
      <c r="D606" s="183"/>
    </row>
    <row r="607" spans="1:4" s="184" customFormat="1" ht="30">
      <c r="A607" s="117">
        <v>599</v>
      </c>
      <c r="B607" s="118" t="s">
        <v>1004</v>
      </c>
      <c r="C607" s="119" t="s">
        <v>1005</v>
      </c>
      <c r="D607" s="120">
        <f>D652+D694+D713+D835+D875</f>
        <v>485895.11</v>
      </c>
    </row>
    <row r="608" spans="1:4" s="184" customFormat="1" ht="17.25">
      <c r="A608" s="117">
        <v>600</v>
      </c>
      <c r="B608" s="185" t="s">
        <v>562</v>
      </c>
      <c r="C608" s="186" t="s">
        <v>563</v>
      </c>
      <c r="D608" s="187">
        <f>D654+D672+D684+D699+D715+D754+D772+D807+D837+D858+D884+D904+D924</f>
        <v>465839.11</v>
      </c>
    </row>
    <row r="609" spans="1:4" s="184" customFormat="1" ht="15.75">
      <c r="A609" s="117">
        <v>601</v>
      </c>
      <c r="B609" s="188" t="s">
        <v>564</v>
      </c>
      <c r="C609" s="189">
        <v>10</v>
      </c>
      <c r="D609" s="190">
        <f>D655+D673+D700+D716+D755+D773+D808+D838+D859+D905</f>
        <v>122610</v>
      </c>
    </row>
    <row r="610" spans="1:4" s="184" customFormat="1" ht="15.75">
      <c r="A610" s="117">
        <v>602</v>
      </c>
      <c r="B610" s="188" t="s">
        <v>565</v>
      </c>
      <c r="C610" s="191">
        <v>20</v>
      </c>
      <c r="D610" s="190">
        <f>D656+D674+D685+D701+D717+D756+D774+D809+D839+D860+D885+D906+D925</f>
        <v>164146</v>
      </c>
    </row>
    <row r="611" spans="1:4" s="184" customFormat="1" ht="15.75">
      <c r="A611" s="117">
        <v>603</v>
      </c>
      <c r="B611" s="192" t="s">
        <v>566</v>
      </c>
      <c r="C611" s="191">
        <v>30</v>
      </c>
      <c r="D611" s="190">
        <f>D612+D613</f>
        <v>8563</v>
      </c>
    </row>
    <row r="612" spans="1:4" s="184" customFormat="1">
      <c r="A612" s="117">
        <v>604</v>
      </c>
      <c r="B612" s="193" t="s">
        <v>1006</v>
      </c>
      <c r="C612" s="194" t="s">
        <v>568</v>
      </c>
      <c r="D612" s="195">
        <f t="shared" ref="D612:D613" si="141">D687</f>
        <v>5049</v>
      </c>
    </row>
    <row r="613" spans="1:4" s="184" customFormat="1">
      <c r="A613" s="117">
        <v>605</v>
      </c>
      <c r="B613" s="193" t="s">
        <v>569</v>
      </c>
      <c r="C613" s="194" t="s">
        <v>121</v>
      </c>
      <c r="D613" s="195">
        <f t="shared" si="141"/>
        <v>3514</v>
      </c>
    </row>
    <row r="614" spans="1:4" s="184" customFormat="1" ht="15.75">
      <c r="A614" s="117">
        <v>606</v>
      </c>
      <c r="B614" s="192" t="s">
        <v>570</v>
      </c>
      <c r="C614" s="191" t="s">
        <v>933</v>
      </c>
      <c r="D614" s="190">
        <f>SUM(D615:D617)</f>
        <v>75250</v>
      </c>
    </row>
    <row r="615" spans="1:4" s="184" customFormat="1">
      <c r="A615" s="117">
        <v>607</v>
      </c>
      <c r="B615" s="193" t="s">
        <v>571</v>
      </c>
      <c r="C615" s="196" t="s">
        <v>572</v>
      </c>
      <c r="D615" s="195">
        <f>D887+D908</f>
        <v>49250</v>
      </c>
    </row>
    <row r="616" spans="1:4" s="184" customFormat="1" ht="30">
      <c r="A616" s="117">
        <v>608</v>
      </c>
      <c r="B616" s="197" t="s">
        <v>304</v>
      </c>
      <c r="C616" s="196" t="s">
        <v>573</v>
      </c>
      <c r="D616" s="195">
        <f t="shared" ref="D616:D617" si="142">D888</f>
        <v>0</v>
      </c>
    </row>
    <row r="617" spans="1:4" s="184" customFormat="1">
      <c r="A617" s="117">
        <v>609</v>
      </c>
      <c r="B617" s="197" t="s">
        <v>574</v>
      </c>
      <c r="C617" s="196" t="s">
        <v>575</v>
      </c>
      <c r="D617" s="195">
        <f t="shared" si="142"/>
        <v>26000</v>
      </c>
    </row>
    <row r="618" spans="1:4" s="184" customFormat="1" ht="15.75">
      <c r="A618" s="117">
        <v>610</v>
      </c>
      <c r="B618" s="192" t="s">
        <v>576</v>
      </c>
      <c r="C618" s="191">
        <v>50</v>
      </c>
      <c r="D618" s="190">
        <f>D619</f>
        <v>0</v>
      </c>
    </row>
    <row r="619" spans="1:4" s="184" customFormat="1">
      <c r="A619" s="117">
        <v>611</v>
      </c>
      <c r="B619" s="197" t="s">
        <v>577</v>
      </c>
      <c r="C619" s="194" t="s">
        <v>578</v>
      </c>
      <c r="D619" s="195">
        <f>D676</f>
        <v>0</v>
      </c>
    </row>
    <row r="620" spans="1:4" s="184" customFormat="1" ht="31.5">
      <c r="A620" s="117">
        <v>612</v>
      </c>
      <c r="B620" s="192" t="s">
        <v>579</v>
      </c>
      <c r="C620" s="191" t="s">
        <v>774</v>
      </c>
      <c r="D620" s="190">
        <f>D718+D757+D775</f>
        <v>45860</v>
      </c>
    </row>
    <row r="621" spans="1:4" s="184" customFormat="1">
      <c r="A621" s="117">
        <v>613</v>
      </c>
      <c r="B621" s="197" t="s">
        <v>580</v>
      </c>
      <c r="C621" s="196" t="s">
        <v>581</v>
      </c>
      <c r="D621" s="195">
        <f>SUM(D622:D624)</f>
        <v>45860</v>
      </c>
    </row>
    <row r="622" spans="1:4" s="184" customFormat="1">
      <c r="A622" s="117">
        <v>614</v>
      </c>
      <c r="B622" s="198" t="s">
        <v>582</v>
      </c>
      <c r="C622" s="199" t="s">
        <v>583</v>
      </c>
      <c r="D622" s="200">
        <f>D720+D777</f>
        <v>35860</v>
      </c>
    </row>
    <row r="623" spans="1:4" s="184" customFormat="1">
      <c r="A623" s="117">
        <v>615</v>
      </c>
      <c r="B623" s="198" t="s">
        <v>584</v>
      </c>
      <c r="C623" s="199" t="s">
        <v>585</v>
      </c>
      <c r="D623" s="200">
        <f t="shared" ref="D623:D624" si="143">D759</f>
        <v>0</v>
      </c>
    </row>
    <row r="624" spans="1:4" s="184" customFormat="1" ht="27">
      <c r="A624" s="117">
        <v>616</v>
      </c>
      <c r="B624" s="198" t="s">
        <v>586</v>
      </c>
      <c r="C624" s="199" t="s">
        <v>587</v>
      </c>
      <c r="D624" s="200">
        <f t="shared" si="143"/>
        <v>10000</v>
      </c>
    </row>
    <row r="625" spans="1:4" s="184" customFormat="1" ht="15.75">
      <c r="A625" s="117">
        <v>617</v>
      </c>
      <c r="B625" s="192" t="s">
        <v>596</v>
      </c>
      <c r="C625" s="189">
        <v>55</v>
      </c>
      <c r="D625" s="190">
        <f>D657+D721+D778+D810+D861+D926</f>
        <v>9213.2999999999993</v>
      </c>
    </row>
    <row r="626" spans="1:4" s="184" customFormat="1">
      <c r="A626" s="117">
        <v>618</v>
      </c>
      <c r="B626" s="193" t="s">
        <v>597</v>
      </c>
      <c r="C626" s="196" t="s">
        <v>598</v>
      </c>
      <c r="D626" s="195">
        <f>SUM(D627:D629)</f>
        <v>9213.2999999999993</v>
      </c>
    </row>
    <row r="627" spans="1:4" s="184" customFormat="1">
      <c r="A627" s="117">
        <v>619</v>
      </c>
      <c r="B627" s="198" t="s">
        <v>601</v>
      </c>
      <c r="C627" s="199" t="s">
        <v>602</v>
      </c>
      <c r="D627" s="200">
        <f>D659+D723+D780+D812+D863+D928</f>
        <v>135</v>
      </c>
    </row>
    <row r="628" spans="1:4" s="184" customFormat="1">
      <c r="A628" s="117">
        <v>620</v>
      </c>
      <c r="B628" s="198" t="s">
        <v>605</v>
      </c>
      <c r="C628" s="199" t="s">
        <v>606</v>
      </c>
      <c r="D628" s="200">
        <f>D724</f>
        <v>9073.2999999999993</v>
      </c>
    </row>
    <row r="629" spans="1:4" s="184" customFormat="1" ht="27">
      <c r="A629" s="117">
        <v>621</v>
      </c>
      <c r="B629" s="198" t="s">
        <v>607</v>
      </c>
      <c r="C629" s="199" t="s">
        <v>608</v>
      </c>
      <c r="D629" s="200">
        <f>D864</f>
        <v>5</v>
      </c>
    </row>
    <row r="630" spans="1:4" s="184" customFormat="1" ht="30">
      <c r="A630" s="117">
        <v>622</v>
      </c>
      <c r="B630" s="193" t="s">
        <v>609</v>
      </c>
      <c r="C630" s="196" t="s">
        <v>610</v>
      </c>
      <c r="D630" s="195">
        <f>D631</f>
        <v>0</v>
      </c>
    </row>
    <row r="631" spans="1:4" s="184" customFormat="1">
      <c r="A631" s="117">
        <v>623</v>
      </c>
      <c r="B631" s="198" t="s">
        <v>611</v>
      </c>
      <c r="C631" s="199" t="s">
        <v>612</v>
      </c>
      <c r="D631" s="200">
        <f>D782</f>
        <v>0</v>
      </c>
    </row>
    <row r="632" spans="1:4" s="184" customFormat="1" ht="15.75">
      <c r="A632" s="117">
        <v>624</v>
      </c>
      <c r="B632" s="192" t="s">
        <v>627</v>
      </c>
      <c r="C632" s="189">
        <v>57</v>
      </c>
      <c r="D632" s="190">
        <f>D725+D761+D813</f>
        <v>30437.81</v>
      </c>
    </row>
    <row r="633" spans="1:4" s="184" customFormat="1">
      <c r="A633" s="117">
        <v>625</v>
      </c>
      <c r="B633" s="197" t="s">
        <v>628</v>
      </c>
      <c r="C633" s="196" t="s">
        <v>629</v>
      </c>
      <c r="D633" s="195">
        <f>D634+D635+D636+D637</f>
        <v>30437.81</v>
      </c>
    </row>
    <row r="634" spans="1:4" s="184" customFormat="1">
      <c r="A634" s="117">
        <v>626</v>
      </c>
      <c r="B634" s="198" t="s">
        <v>630</v>
      </c>
      <c r="C634" s="199" t="s">
        <v>631</v>
      </c>
      <c r="D634" s="200">
        <f>D815+D727</f>
        <v>28040</v>
      </c>
    </row>
    <row r="635" spans="1:4" s="184" customFormat="1">
      <c r="A635" s="117">
        <v>627</v>
      </c>
      <c r="B635" s="198" t="s">
        <v>632</v>
      </c>
      <c r="C635" s="199" t="s">
        <v>633</v>
      </c>
      <c r="D635" s="200">
        <f>D728+D763</f>
        <v>20</v>
      </c>
    </row>
    <row r="636" spans="1:4" s="184" customFormat="1">
      <c r="A636" s="117">
        <v>628</v>
      </c>
      <c r="B636" s="198" t="s">
        <v>634</v>
      </c>
      <c r="C636" s="199" t="s">
        <v>635</v>
      </c>
      <c r="D636" s="200">
        <f t="shared" ref="D636:D637" si="144">D729</f>
        <v>31.5</v>
      </c>
    </row>
    <row r="637" spans="1:4" ht="13.5">
      <c r="A637" s="117">
        <v>629</v>
      </c>
      <c r="B637" s="198" t="s">
        <v>636</v>
      </c>
      <c r="C637" s="199" t="s">
        <v>637</v>
      </c>
      <c r="D637" s="200">
        <f t="shared" si="144"/>
        <v>2346.31</v>
      </c>
    </row>
    <row r="638" spans="1:4" s="184" customFormat="1" ht="15.75">
      <c r="A638" s="117">
        <v>630</v>
      </c>
      <c r="B638" s="192" t="s">
        <v>671</v>
      </c>
      <c r="C638" s="189">
        <v>59</v>
      </c>
      <c r="D638" s="190">
        <f>D660+D702+D731+D783+D816+D890</f>
        <v>9759</v>
      </c>
    </row>
    <row r="639" spans="1:4" s="184" customFormat="1">
      <c r="A639" s="117">
        <v>631</v>
      </c>
      <c r="B639" s="197" t="s">
        <v>672</v>
      </c>
      <c r="C639" s="196" t="s">
        <v>673</v>
      </c>
      <c r="D639" s="195">
        <f>D732</f>
        <v>7760</v>
      </c>
    </row>
    <row r="640" spans="1:4" s="184" customFormat="1">
      <c r="A640" s="117">
        <v>632</v>
      </c>
      <c r="B640" s="197" t="s">
        <v>674</v>
      </c>
      <c r="C640" s="196" t="s">
        <v>675</v>
      </c>
      <c r="D640" s="195">
        <f>D661</f>
        <v>0</v>
      </c>
    </row>
    <row r="641" spans="1:4" s="184" customFormat="1">
      <c r="A641" s="117">
        <v>633</v>
      </c>
      <c r="B641" s="193" t="s">
        <v>676</v>
      </c>
      <c r="C641" s="196" t="s">
        <v>677</v>
      </c>
      <c r="D641" s="195">
        <f>D784</f>
        <v>0</v>
      </c>
    </row>
    <row r="642" spans="1:4" s="184" customFormat="1">
      <c r="A642" s="117">
        <v>634</v>
      </c>
      <c r="B642" s="193" t="s">
        <v>678</v>
      </c>
      <c r="C642" s="196" t="s">
        <v>679</v>
      </c>
      <c r="D642" s="195">
        <f>D662+D703+D891</f>
        <v>1085</v>
      </c>
    </row>
    <row r="643" spans="1:4" s="184" customFormat="1">
      <c r="A643" s="117">
        <v>635</v>
      </c>
      <c r="B643" s="193" t="s">
        <v>680</v>
      </c>
      <c r="C643" s="196" t="s">
        <v>681</v>
      </c>
      <c r="D643" s="195">
        <f>D663+D733+D817</f>
        <v>914</v>
      </c>
    </row>
    <row r="644" spans="1:4" s="184" customFormat="1" ht="17.25">
      <c r="A644" s="117">
        <v>636</v>
      </c>
      <c r="B644" s="201" t="s">
        <v>712</v>
      </c>
      <c r="C644" s="186">
        <v>79</v>
      </c>
      <c r="D644" s="187">
        <f t="shared" ref="D644:D645" si="145">D645</f>
        <v>20056</v>
      </c>
    </row>
    <row r="645" spans="1:4" s="184" customFormat="1" ht="15.75">
      <c r="A645" s="117">
        <v>637</v>
      </c>
      <c r="B645" s="188" t="s">
        <v>713</v>
      </c>
      <c r="C645" s="191">
        <v>81</v>
      </c>
      <c r="D645" s="190">
        <f t="shared" si="145"/>
        <v>20056</v>
      </c>
    </row>
    <row r="646" spans="1:4" s="184" customFormat="1" ht="15.75">
      <c r="A646" s="117">
        <v>638</v>
      </c>
      <c r="B646" s="193" t="s">
        <v>714</v>
      </c>
      <c r="C646" s="196" t="s">
        <v>715</v>
      </c>
      <c r="D646" s="202">
        <f>D842+D911+D867</f>
        <v>20056</v>
      </c>
    </row>
    <row r="647" spans="1:4" s="184" customFormat="1" ht="34.5">
      <c r="A647" s="117">
        <v>639</v>
      </c>
      <c r="B647" s="185" t="s">
        <v>716</v>
      </c>
      <c r="C647" s="203" t="s">
        <v>717</v>
      </c>
      <c r="D647" s="187">
        <f t="shared" ref="D647:D649" si="146">D648</f>
        <v>0</v>
      </c>
    </row>
    <row r="648" spans="1:4" s="184" customFormat="1" ht="31.5">
      <c r="A648" s="117">
        <v>640</v>
      </c>
      <c r="B648" s="204" t="s">
        <v>718</v>
      </c>
      <c r="C648" s="191" t="s">
        <v>719</v>
      </c>
      <c r="D648" s="190">
        <f t="shared" si="146"/>
        <v>0</v>
      </c>
    </row>
    <row r="649" spans="1:4" s="184" customFormat="1">
      <c r="A649" s="117">
        <v>641</v>
      </c>
      <c r="B649" s="193" t="s">
        <v>720</v>
      </c>
      <c r="C649" s="196" t="s">
        <v>721</v>
      </c>
      <c r="D649" s="195">
        <f t="shared" si="146"/>
        <v>0</v>
      </c>
    </row>
    <row r="650" spans="1:4" s="184" customFormat="1">
      <c r="A650" s="117">
        <v>642</v>
      </c>
      <c r="B650" s="198" t="s">
        <v>720</v>
      </c>
      <c r="C650" s="199" t="s">
        <v>723</v>
      </c>
      <c r="D650" s="200">
        <f>D667+D707+D737+D788+D821+D846</f>
        <v>0</v>
      </c>
    </row>
    <row r="651" spans="1:4" s="184" customFormat="1" ht="18">
      <c r="A651" s="117">
        <v>643</v>
      </c>
      <c r="B651" s="151" t="s">
        <v>726</v>
      </c>
      <c r="C651" s="152"/>
      <c r="D651" s="153"/>
    </row>
    <row r="652" spans="1:4" ht="31.5">
      <c r="A652" s="117">
        <v>644</v>
      </c>
      <c r="B652" s="154" t="s">
        <v>727</v>
      </c>
      <c r="C652" s="155" t="s">
        <v>728</v>
      </c>
      <c r="D652" s="156">
        <f>D653+D671+D683+D689</f>
        <v>87408</v>
      </c>
    </row>
    <row r="653" spans="1:4" ht="18">
      <c r="A653" s="117">
        <v>645</v>
      </c>
      <c r="B653" s="157" t="s">
        <v>729</v>
      </c>
      <c r="C653" s="158" t="s">
        <v>589</v>
      </c>
      <c r="D653" s="159">
        <f>D669</f>
        <v>73006</v>
      </c>
    </row>
    <row r="654" spans="1:4" ht="17.25">
      <c r="A654" s="117">
        <v>646</v>
      </c>
      <c r="B654" s="121" t="s">
        <v>562</v>
      </c>
      <c r="C654" s="122" t="s">
        <v>563</v>
      </c>
      <c r="D654" s="123">
        <f>D655+D656+D660+D657</f>
        <v>73006</v>
      </c>
    </row>
    <row r="655" spans="1:4" ht="15.75">
      <c r="A655" s="117">
        <v>647</v>
      </c>
      <c r="B655" s="128" t="s">
        <v>564</v>
      </c>
      <c r="C655" s="127">
        <v>10</v>
      </c>
      <c r="D655" s="140">
        <v>54075</v>
      </c>
    </row>
    <row r="656" spans="1:4" ht="15.75">
      <c r="A656" s="117">
        <v>648</v>
      </c>
      <c r="B656" s="128" t="s">
        <v>565</v>
      </c>
      <c r="C656" s="127">
        <v>20</v>
      </c>
      <c r="D656" s="205">
        <f>14550+845+100-22+72+1787-300+15</f>
        <v>17047</v>
      </c>
    </row>
    <row r="657" spans="1:4" ht="15.75">
      <c r="A657" s="117">
        <v>649</v>
      </c>
      <c r="B657" s="128" t="s">
        <v>596</v>
      </c>
      <c r="C657" s="127">
        <v>55</v>
      </c>
      <c r="D657" s="140">
        <f t="shared" ref="D657:D658" si="147">D658</f>
        <v>0</v>
      </c>
    </row>
    <row r="658" spans="1:4">
      <c r="A658" s="117">
        <v>650</v>
      </c>
      <c r="B658" s="132" t="s">
        <v>597</v>
      </c>
      <c r="C658" s="133" t="s">
        <v>598</v>
      </c>
      <c r="D658" s="139">
        <f t="shared" si="147"/>
        <v>0</v>
      </c>
    </row>
    <row r="659" spans="1:4" ht="13.5">
      <c r="A659" s="117">
        <v>651</v>
      </c>
      <c r="B659" s="134" t="s">
        <v>601</v>
      </c>
      <c r="C659" s="135" t="s">
        <v>602</v>
      </c>
      <c r="D659" s="136">
        <v>0</v>
      </c>
    </row>
    <row r="660" spans="1:4" ht="15.75">
      <c r="A660" s="117">
        <v>652</v>
      </c>
      <c r="B660" s="128" t="s">
        <v>671</v>
      </c>
      <c r="C660" s="127">
        <v>59</v>
      </c>
      <c r="D660" s="140">
        <f>D661+D662+D663</f>
        <v>1884</v>
      </c>
    </row>
    <row r="661" spans="1:4">
      <c r="A661" s="117">
        <v>653</v>
      </c>
      <c r="B661" s="129" t="s">
        <v>674</v>
      </c>
      <c r="C661" s="133" t="s">
        <v>675</v>
      </c>
      <c r="D661" s="139">
        <v>0</v>
      </c>
    </row>
    <row r="662" spans="1:4">
      <c r="A662" s="117">
        <v>654</v>
      </c>
      <c r="B662" s="129" t="s">
        <v>678</v>
      </c>
      <c r="C662" s="133" t="s">
        <v>679</v>
      </c>
      <c r="D662" s="139">
        <v>1020</v>
      </c>
    </row>
    <row r="663" spans="1:4">
      <c r="A663" s="117">
        <v>655</v>
      </c>
      <c r="B663" s="129" t="s">
        <v>680</v>
      </c>
      <c r="C663" s="133" t="s">
        <v>681</v>
      </c>
      <c r="D663" s="139">
        <v>864</v>
      </c>
    </row>
    <row r="664" spans="1:4" ht="34.5">
      <c r="A664" s="117">
        <v>656</v>
      </c>
      <c r="B664" s="121" t="s">
        <v>716</v>
      </c>
      <c r="C664" s="145" t="s">
        <v>717</v>
      </c>
      <c r="D664" s="149">
        <f t="shared" ref="D664:D665" si="148">D665</f>
        <v>0</v>
      </c>
    </row>
    <row r="665" spans="1:4" ht="31.5">
      <c r="A665" s="117">
        <v>657</v>
      </c>
      <c r="B665" s="124" t="s">
        <v>718</v>
      </c>
      <c r="C665" s="127" t="s">
        <v>719</v>
      </c>
      <c r="D665" s="126">
        <f t="shared" si="148"/>
        <v>0</v>
      </c>
    </row>
    <row r="666" spans="1:4">
      <c r="A666" s="117">
        <v>658</v>
      </c>
      <c r="B666" s="129" t="s">
        <v>720</v>
      </c>
      <c r="C666" s="133" t="s">
        <v>721</v>
      </c>
      <c r="D666" s="139">
        <f>D667</f>
        <v>0</v>
      </c>
    </row>
    <row r="667" spans="1:4" ht="27">
      <c r="A667" s="117">
        <v>659</v>
      </c>
      <c r="B667" s="134" t="s">
        <v>722</v>
      </c>
      <c r="C667" s="135" t="s">
        <v>723</v>
      </c>
      <c r="D667" s="150">
        <v>0</v>
      </c>
    </row>
    <row r="668" spans="1:4">
      <c r="A668" s="117">
        <v>660</v>
      </c>
      <c r="B668" s="160" t="s">
        <v>730</v>
      </c>
      <c r="C668" s="161"/>
      <c r="D668" s="162"/>
    </row>
    <row r="669" spans="1:4" ht="30">
      <c r="A669" s="117">
        <v>661</v>
      </c>
      <c r="B669" s="163" t="s">
        <v>731</v>
      </c>
      <c r="C669" s="164" t="s">
        <v>732</v>
      </c>
      <c r="D669" s="165">
        <f t="shared" ref="D669" si="149">D670</f>
        <v>73006</v>
      </c>
    </row>
    <row r="670" spans="1:4" ht="13.5">
      <c r="A670" s="117">
        <v>662</v>
      </c>
      <c r="B670" s="166" t="s">
        <v>733</v>
      </c>
      <c r="C670" s="167" t="s">
        <v>734</v>
      </c>
      <c r="D670" s="168">
        <f>54075+14550+845+100+1020+864-22+72+1787-300+15</f>
        <v>73006</v>
      </c>
    </row>
    <row r="671" spans="1:4" ht="36">
      <c r="A671" s="117">
        <v>663</v>
      </c>
      <c r="B671" s="157" t="s">
        <v>1007</v>
      </c>
      <c r="C671" s="158" t="s">
        <v>736</v>
      </c>
      <c r="D671" s="159">
        <f>D678+D679+D680+D681+D682</f>
        <v>5826</v>
      </c>
    </row>
    <row r="672" spans="1:4" ht="17.25">
      <c r="A672" s="117">
        <v>664</v>
      </c>
      <c r="B672" s="121" t="s">
        <v>562</v>
      </c>
      <c r="C672" s="122" t="s">
        <v>563</v>
      </c>
      <c r="D672" s="123">
        <f>D673+D674+D675</f>
        <v>5826</v>
      </c>
    </row>
    <row r="673" spans="1:4" ht="15.75">
      <c r="A673" s="117">
        <v>665</v>
      </c>
      <c r="B673" s="128" t="s">
        <v>564</v>
      </c>
      <c r="C673" s="127">
        <v>10</v>
      </c>
      <c r="D673" s="140">
        <v>82</v>
      </c>
    </row>
    <row r="674" spans="1:4" ht="15.75">
      <c r="A674" s="117">
        <v>666</v>
      </c>
      <c r="B674" s="128" t="s">
        <v>565</v>
      </c>
      <c r="C674" s="127">
        <v>20</v>
      </c>
      <c r="D674" s="140">
        <f>216+2+40+5261+225</f>
        <v>5744</v>
      </c>
    </row>
    <row r="675" spans="1:4" ht="15.75">
      <c r="A675" s="117">
        <v>667</v>
      </c>
      <c r="B675" s="128" t="s">
        <v>576</v>
      </c>
      <c r="C675" s="127">
        <v>50</v>
      </c>
      <c r="D675" s="140">
        <f>D676</f>
        <v>0</v>
      </c>
    </row>
    <row r="676" spans="1:4">
      <c r="A676" s="117">
        <v>668</v>
      </c>
      <c r="B676" s="132" t="s">
        <v>577</v>
      </c>
      <c r="C676" s="130" t="s">
        <v>578</v>
      </c>
      <c r="D676" s="139">
        <f>5108-8+73-4754-26-393</f>
        <v>0</v>
      </c>
    </row>
    <row r="677" spans="1:4">
      <c r="A677" s="117">
        <v>669</v>
      </c>
      <c r="B677" s="160" t="s">
        <v>730</v>
      </c>
      <c r="C677" s="161"/>
      <c r="D677" s="162"/>
    </row>
    <row r="678" spans="1:4">
      <c r="A678" s="117">
        <v>670</v>
      </c>
      <c r="B678" s="163" t="s">
        <v>737</v>
      </c>
      <c r="C678" s="164" t="s">
        <v>738</v>
      </c>
      <c r="D678" s="165">
        <f>5100+73-4754-26-393</f>
        <v>0</v>
      </c>
    </row>
    <row r="679" spans="1:4" ht="30">
      <c r="A679" s="117">
        <v>671</v>
      </c>
      <c r="B679" s="163" t="s">
        <v>739</v>
      </c>
      <c r="C679" s="164" t="s">
        <v>740</v>
      </c>
      <c r="D679" s="165">
        <v>0</v>
      </c>
    </row>
    <row r="680" spans="1:4" ht="30">
      <c r="A680" s="117">
        <v>672</v>
      </c>
      <c r="B680" s="163" t="s">
        <v>741</v>
      </c>
      <c r="C680" s="164" t="s">
        <v>742</v>
      </c>
      <c r="D680" s="165">
        <v>0</v>
      </c>
    </row>
    <row r="681" spans="1:4">
      <c r="A681" s="117">
        <v>673</v>
      </c>
      <c r="B681" s="163" t="s">
        <v>743</v>
      </c>
      <c r="C681" s="164" t="s">
        <v>744</v>
      </c>
      <c r="D681" s="165">
        <f>340+225</f>
        <v>565</v>
      </c>
    </row>
    <row r="682" spans="1:4">
      <c r="A682" s="117">
        <v>674</v>
      </c>
      <c r="B682" s="163" t="s">
        <v>745</v>
      </c>
      <c r="C682" s="164" t="s">
        <v>746</v>
      </c>
      <c r="D682" s="165">
        <v>5261</v>
      </c>
    </row>
    <row r="683" spans="1:4" ht="18">
      <c r="A683" s="117">
        <v>675</v>
      </c>
      <c r="B683" s="157" t="s">
        <v>747</v>
      </c>
      <c r="C683" s="158" t="s">
        <v>610</v>
      </c>
      <c r="D683" s="159">
        <f t="shared" ref="D683" si="150">D684</f>
        <v>8576</v>
      </c>
    </row>
    <row r="684" spans="1:4" ht="17.25">
      <c r="A684" s="117">
        <v>676</v>
      </c>
      <c r="B684" s="121" t="s">
        <v>562</v>
      </c>
      <c r="C684" s="122" t="s">
        <v>563</v>
      </c>
      <c r="D684" s="123">
        <f>D685+D686</f>
        <v>8576</v>
      </c>
    </row>
    <row r="685" spans="1:4" ht="15.75">
      <c r="A685" s="117">
        <v>677</v>
      </c>
      <c r="B685" s="128" t="s">
        <v>565</v>
      </c>
      <c r="C685" s="127">
        <v>20</v>
      </c>
      <c r="D685" s="140">
        <v>13</v>
      </c>
    </row>
    <row r="686" spans="1:4" ht="15.75">
      <c r="A686" s="117">
        <v>678</v>
      </c>
      <c r="B686" s="128" t="s">
        <v>566</v>
      </c>
      <c r="C686" s="127">
        <v>30</v>
      </c>
      <c r="D686" s="140">
        <f>D687+D688</f>
        <v>8563</v>
      </c>
    </row>
    <row r="687" spans="1:4">
      <c r="A687" s="117">
        <v>679</v>
      </c>
      <c r="B687" s="132" t="s">
        <v>1006</v>
      </c>
      <c r="C687" s="130" t="s">
        <v>568</v>
      </c>
      <c r="D687" s="139">
        <v>5049</v>
      </c>
    </row>
    <row r="688" spans="1:4">
      <c r="A688" s="117">
        <v>680</v>
      </c>
      <c r="B688" s="132" t="s">
        <v>569</v>
      </c>
      <c r="C688" s="130" t="s">
        <v>121</v>
      </c>
      <c r="D688" s="139">
        <v>3514</v>
      </c>
    </row>
    <row r="689" spans="1:4" ht="36">
      <c r="A689" s="117">
        <v>681</v>
      </c>
      <c r="B689" s="157" t="s">
        <v>748</v>
      </c>
      <c r="C689" s="158" t="s">
        <v>749</v>
      </c>
      <c r="D689" s="159">
        <f>D691+D692+D693</f>
        <v>0</v>
      </c>
    </row>
    <row r="690" spans="1:4">
      <c r="A690" s="117">
        <v>682</v>
      </c>
      <c r="B690" s="160" t="s">
        <v>730</v>
      </c>
      <c r="C690" s="161"/>
      <c r="D690" s="162"/>
    </row>
    <row r="691" spans="1:4" ht="30">
      <c r="A691" s="117">
        <v>683</v>
      </c>
      <c r="B691" s="163" t="s">
        <v>750</v>
      </c>
      <c r="C691" s="164" t="s">
        <v>751</v>
      </c>
      <c r="D691" s="165">
        <v>0</v>
      </c>
    </row>
    <row r="692" spans="1:4" ht="30">
      <c r="A692" s="117">
        <v>684</v>
      </c>
      <c r="B692" s="163" t="s">
        <v>752</v>
      </c>
      <c r="C692" s="164" t="s">
        <v>753</v>
      </c>
      <c r="D692" s="165">
        <v>0</v>
      </c>
    </row>
    <row r="693" spans="1:4" ht="30">
      <c r="A693" s="117">
        <v>685</v>
      </c>
      <c r="B693" s="163" t="s">
        <v>754</v>
      </c>
      <c r="C693" s="164" t="s">
        <v>755</v>
      </c>
      <c r="D693" s="165">
        <v>0</v>
      </c>
    </row>
    <row r="694" spans="1:4" ht="30">
      <c r="A694" s="117">
        <v>686</v>
      </c>
      <c r="B694" s="169" t="s">
        <v>756</v>
      </c>
      <c r="C694" s="170" t="s">
        <v>757</v>
      </c>
      <c r="D694" s="171">
        <f>D695+D698</f>
        <v>21129</v>
      </c>
    </row>
    <row r="695" spans="1:4" ht="18">
      <c r="A695" s="117">
        <v>687</v>
      </c>
      <c r="B695" s="157" t="s">
        <v>758</v>
      </c>
      <c r="C695" s="158" t="s">
        <v>685</v>
      </c>
      <c r="D695" s="159">
        <f>D697</f>
        <v>0</v>
      </c>
    </row>
    <row r="696" spans="1:4">
      <c r="A696" s="117">
        <v>688</v>
      </c>
      <c r="B696" s="160" t="s">
        <v>730</v>
      </c>
      <c r="C696" s="161"/>
      <c r="D696" s="162"/>
    </row>
    <row r="697" spans="1:4">
      <c r="A697" s="117">
        <v>689</v>
      </c>
      <c r="B697" s="163" t="s">
        <v>759</v>
      </c>
      <c r="C697" s="164" t="s">
        <v>760</v>
      </c>
      <c r="D697" s="165">
        <v>0</v>
      </c>
    </row>
    <row r="698" spans="1:4" ht="36">
      <c r="A698" s="117">
        <v>690</v>
      </c>
      <c r="B698" s="157" t="s">
        <v>761</v>
      </c>
      <c r="C698" s="158" t="s">
        <v>690</v>
      </c>
      <c r="D698" s="159">
        <f>D709+D711+D712</f>
        <v>21129</v>
      </c>
    </row>
    <row r="699" spans="1:4" ht="17.25">
      <c r="A699" s="117">
        <v>691</v>
      </c>
      <c r="B699" s="121" t="s">
        <v>562</v>
      </c>
      <c r="C699" s="122" t="s">
        <v>563</v>
      </c>
      <c r="D699" s="123">
        <f>D700+D701+D702</f>
        <v>21129</v>
      </c>
    </row>
    <row r="700" spans="1:4" ht="15.75">
      <c r="A700" s="117">
        <v>692</v>
      </c>
      <c r="B700" s="128" t="s">
        <v>564</v>
      </c>
      <c r="C700" s="127">
        <v>10</v>
      </c>
      <c r="D700" s="140">
        <v>16295</v>
      </c>
    </row>
    <row r="701" spans="1:4" ht="15.75">
      <c r="A701" s="117">
        <v>693</v>
      </c>
      <c r="B701" s="128" t="s">
        <v>565</v>
      </c>
      <c r="C701" s="127">
        <v>20</v>
      </c>
      <c r="D701" s="140">
        <f>332+500+10+3060+892+40</f>
        <v>4834</v>
      </c>
    </row>
    <row r="702" spans="1:4" ht="15.75">
      <c r="A702" s="117">
        <v>694</v>
      </c>
      <c r="B702" s="128" t="s">
        <v>671</v>
      </c>
      <c r="C702" s="127">
        <v>59</v>
      </c>
      <c r="D702" s="140">
        <f>D703</f>
        <v>0</v>
      </c>
    </row>
    <row r="703" spans="1:4">
      <c r="A703" s="117">
        <v>695</v>
      </c>
      <c r="B703" s="129" t="s">
        <v>678</v>
      </c>
      <c r="C703" s="133" t="s">
        <v>679</v>
      </c>
      <c r="D703" s="139">
        <v>0</v>
      </c>
    </row>
    <row r="704" spans="1:4" ht="34.5">
      <c r="A704" s="117">
        <v>696</v>
      </c>
      <c r="B704" s="121" t="s">
        <v>716</v>
      </c>
      <c r="C704" s="145" t="s">
        <v>717</v>
      </c>
      <c r="D704" s="149">
        <f t="shared" ref="D704:D706" si="151">D705</f>
        <v>0</v>
      </c>
    </row>
    <row r="705" spans="1:4" ht="31.5">
      <c r="A705" s="117">
        <v>697</v>
      </c>
      <c r="B705" s="124" t="s">
        <v>718</v>
      </c>
      <c r="C705" s="127" t="s">
        <v>719</v>
      </c>
      <c r="D705" s="126">
        <f t="shared" si="151"/>
        <v>0</v>
      </c>
    </row>
    <row r="706" spans="1:4">
      <c r="A706" s="117">
        <v>698</v>
      </c>
      <c r="B706" s="129" t="s">
        <v>720</v>
      </c>
      <c r="C706" s="133" t="s">
        <v>721</v>
      </c>
      <c r="D706" s="139">
        <f t="shared" si="151"/>
        <v>0</v>
      </c>
    </row>
    <row r="707" spans="1:4" ht="27">
      <c r="A707" s="117">
        <v>699</v>
      </c>
      <c r="B707" s="134" t="s">
        <v>722</v>
      </c>
      <c r="C707" s="135" t="s">
        <v>723</v>
      </c>
      <c r="D707" s="206">
        <v>0</v>
      </c>
    </row>
    <row r="708" spans="1:4">
      <c r="A708" s="117">
        <v>700</v>
      </c>
      <c r="B708" s="160" t="s">
        <v>730</v>
      </c>
      <c r="C708" s="161"/>
      <c r="D708" s="162"/>
    </row>
    <row r="709" spans="1:4">
      <c r="A709" s="117">
        <v>701</v>
      </c>
      <c r="B709" s="163" t="s">
        <v>762</v>
      </c>
      <c r="C709" s="164" t="s">
        <v>763</v>
      </c>
      <c r="D709" s="165">
        <f t="shared" ref="D709" si="152">D710</f>
        <v>20287</v>
      </c>
    </row>
    <row r="710" spans="1:4" ht="13.5">
      <c r="A710" s="117">
        <v>702</v>
      </c>
      <c r="B710" s="166" t="s">
        <v>764</v>
      </c>
      <c r="C710" s="167" t="s">
        <v>765</v>
      </c>
      <c r="D710" s="168">
        <f>16295+3060+892+40</f>
        <v>20287</v>
      </c>
    </row>
    <row r="711" spans="1:4" ht="30">
      <c r="A711" s="117">
        <v>703</v>
      </c>
      <c r="B711" s="163" t="s">
        <v>766</v>
      </c>
      <c r="C711" s="164" t="s">
        <v>767</v>
      </c>
      <c r="D711" s="165">
        <f>332+500</f>
        <v>832</v>
      </c>
    </row>
    <row r="712" spans="1:4" ht="30">
      <c r="A712" s="117">
        <v>704</v>
      </c>
      <c r="B712" s="163" t="s">
        <v>768</v>
      </c>
      <c r="C712" s="164" t="s">
        <v>769</v>
      </c>
      <c r="D712" s="165">
        <v>10</v>
      </c>
    </row>
    <row r="713" spans="1:4" ht="30">
      <c r="A713" s="117">
        <v>705</v>
      </c>
      <c r="B713" s="169" t="s">
        <v>770</v>
      </c>
      <c r="C713" s="170" t="s">
        <v>771</v>
      </c>
      <c r="D713" s="171">
        <f>D714+D753+D771+D806</f>
        <v>203717.11</v>
      </c>
    </row>
    <row r="714" spans="1:4" ht="36">
      <c r="A714" s="117">
        <v>706</v>
      </c>
      <c r="B714" s="157" t="s">
        <v>772</v>
      </c>
      <c r="C714" s="158" t="s">
        <v>773</v>
      </c>
      <c r="D714" s="159">
        <f>D739+D742+D747+D746+D749+D752</f>
        <v>53842.11</v>
      </c>
    </row>
    <row r="715" spans="1:4" ht="17.25">
      <c r="A715" s="117">
        <v>707</v>
      </c>
      <c r="B715" s="121" t="s">
        <v>562</v>
      </c>
      <c r="C715" s="122" t="s">
        <v>563</v>
      </c>
      <c r="D715" s="123">
        <f>D716+D717+D718+D721+D725+D731</f>
        <v>53842.11</v>
      </c>
    </row>
    <row r="716" spans="1:4" ht="15.75">
      <c r="A716" s="117">
        <v>708</v>
      </c>
      <c r="B716" s="128" t="s">
        <v>564</v>
      </c>
      <c r="C716" s="127">
        <v>10</v>
      </c>
      <c r="D716" s="140">
        <v>0</v>
      </c>
    </row>
    <row r="717" spans="1:4" ht="15.75">
      <c r="A717" s="117">
        <v>709</v>
      </c>
      <c r="B717" s="128" t="s">
        <v>565</v>
      </c>
      <c r="C717" s="127">
        <v>20</v>
      </c>
      <c r="D717" s="140">
        <f>10597+16699+3500+1025+1280</f>
        <v>33101</v>
      </c>
    </row>
    <row r="718" spans="1:4" ht="31.5">
      <c r="A718" s="117">
        <v>710</v>
      </c>
      <c r="B718" s="128" t="s">
        <v>579</v>
      </c>
      <c r="C718" s="127" t="s">
        <v>774</v>
      </c>
      <c r="D718" s="140">
        <f t="shared" ref="D718:D719" si="153">D719</f>
        <v>152</v>
      </c>
    </row>
    <row r="719" spans="1:4">
      <c r="A719" s="117">
        <v>711</v>
      </c>
      <c r="B719" s="132" t="s">
        <v>580</v>
      </c>
      <c r="C719" s="133" t="s">
        <v>581</v>
      </c>
      <c r="D719" s="139">
        <f t="shared" si="153"/>
        <v>152</v>
      </c>
    </row>
    <row r="720" spans="1:4" ht="13.5">
      <c r="A720" s="117">
        <v>712</v>
      </c>
      <c r="B720" s="134" t="s">
        <v>582</v>
      </c>
      <c r="C720" s="135" t="s">
        <v>583</v>
      </c>
      <c r="D720" s="136">
        <v>152</v>
      </c>
    </row>
    <row r="721" spans="1:4" ht="15.75">
      <c r="A721" s="117">
        <v>713</v>
      </c>
      <c r="B721" s="128" t="s">
        <v>596</v>
      </c>
      <c r="C721" s="127">
        <v>55</v>
      </c>
      <c r="D721" s="140">
        <f>D722</f>
        <v>9141.2999999999993</v>
      </c>
    </row>
    <row r="722" spans="1:4">
      <c r="A722" s="117">
        <v>714</v>
      </c>
      <c r="B722" s="132" t="s">
        <v>597</v>
      </c>
      <c r="C722" s="133" t="s">
        <v>598</v>
      </c>
      <c r="D722" s="139">
        <f>D723+D724</f>
        <v>9141.2999999999993</v>
      </c>
    </row>
    <row r="723" spans="1:4" ht="13.5">
      <c r="A723" s="117">
        <v>715</v>
      </c>
      <c r="B723" s="134" t="s">
        <v>601</v>
      </c>
      <c r="C723" s="135" t="s">
        <v>602</v>
      </c>
      <c r="D723" s="136">
        <v>68</v>
      </c>
    </row>
    <row r="724" spans="1:4" ht="13.5">
      <c r="A724" s="117">
        <v>716</v>
      </c>
      <c r="B724" s="134" t="s">
        <v>605</v>
      </c>
      <c r="C724" s="135" t="s">
        <v>606</v>
      </c>
      <c r="D724" s="136">
        <v>9073.2999999999993</v>
      </c>
    </row>
    <row r="725" spans="1:4" ht="15.75">
      <c r="A725" s="117">
        <v>717</v>
      </c>
      <c r="B725" s="128" t="s">
        <v>627</v>
      </c>
      <c r="C725" s="125">
        <v>57</v>
      </c>
      <c r="D725" s="140">
        <f>D726</f>
        <v>3687.81</v>
      </c>
    </row>
    <row r="726" spans="1:4">
      <c r="A726" s="117">
        <v>718</v>
      </c>
      <c r="B726" s="132" t="s">
        <v>628</v>
      </c>
      <c r="C726" s="133" t="s">
        <v>629</v>
      </c>
      <c r="D726" s="131">
        <f>D727+D728+D729+D730</f>
        <v>3687.81</v>
      </c>
    </row>
    <row r="727" spans="1:4" ht="13.5">
      <c r="A727" s="117">
        <v>719</v>
      </c>
      <c r="B727" s="134" t="s">
        <v>630</v>
      </c>
      <c r="C727" s="135" t="s">
        <v>631</v>
      </c>
      <c r="D727" s="136">
        <v>1290</v>
      </c>
    </row>
    <row r="728" spans="1:4" ht="13.5">
      <c r="A728" s="117">
        <v>720</v>
      </c>
      <c r="B728" s="134" t="s">
        <v>632</v>
      </c>
      <c r="C728" s="135" t="s">
        <v>633</v>
      </c>
      <c r="D728" s="136">
        <v>20</v>
      </c>
    </row>
    <row r="729" spans="1:4" ht="13.5">
      <c r="A729" s="117">
        <v>721</v>
      </c>
      <c r="B729" s="134" t="s">
        <v>634</v>
      </c>
      <c r="C729" s="135" t="s">
        <v>635</v>
      </c>
      <c r="D729" s="136">
        <v>31.5</v>
      </c>
    </row>
    <row r="730" spans="1:4" ht="13.5">
      <c r="A730" s="117">
        <v>722</v>
      </c>
      <c r="B730" s="134" t="s">
        <v>636</v>
      </c>
      <c r="C730" s="135" t="s">
        <v>637</v>
      </c>
      <c r="D730" s="136">
        <v>2346.31</v>
      </c>
    </row>
    <row r="731" spans="1:4" ht="15.75">
      <c r="A731" s="117">
        <v>723</v>
      </c>
      <c r="B731" s="128" t="s">
        <v>671</v>
      </c>
      <c r="C731" s="125">
        <v>59</v>
      </c>
      <c r="D731" s="140">
        <f>D732+D733</f>
        <v>7760</v>
      </c>
    </row>
    <row r="732" spans="1:4">
      <c r="A732" s="117">
        <v>724</v>
      </c>
      <c r="B732" s="132" t="s">
        <v>672</v>
      </c>
      <c r="C732" s="133" t="s">
        <v>673</v>
      </c>
      <c r="D732" s="139">
        <v>7760</v>
      </c>
    </row>
    <row r="733" spans="1:4">
      <c r="A733" s="117">
        <v>725</v>
      </c>
      <c r="B733" s="129" t="s">
        <v>680</v>
      </c>
      <c r="C733" s="133" t="s">
        <v>681</v>
      </c>
      <c r="D733" s="139">
        <v>0</v>
      </c>
    </row>
    <row r="734" spans="1:4" ht="34.5">
      <c r="A734" s="117">
        <v>726</v>
      </c>
      <c r="B734" s="121" t="s">
        <v>716</v>
      </c>
      <c r="C734" s="145" t="s">
        <v>717</v>
      </c>
      <c r="D734" s="149">
        <f t="shared" ref="D734:D736" si="154">D735</f>
        <v>0</v>
      </c>
    </row>
    <row r="735" spans="1:4" ht="31.5">
      <c r="A735" s="117">
        <v>727</v>
      </c>
      <c r="B735" s="124" t="s">
        <v>718</v>
      </c>
      <c r="C735" s="127" t="s">
        <v>719</v>
      </c>
      <c r="D735" s="126">
        <f t="shared" si="154"/>
        <v>0</v>
      </c>
    </row>
    <row r="736" spans="1:4">
      <c r="A736" s="117">
        <v>728</v>
      </c>
      <c r="B736" s="129" t="s">
        <v>720</v>
      </c>
      <c r="C736" s="133" t="s">
        <v>721</v>
      </c>
      <c r="D736" s="139">
        <f t="shared" si="154"/>
        <v>0</v>
      </c>
    </row>
    <row r="737" spans="1:4" ht="27">
      <c r="A737" s="117">
        <v>729</v>
      </c>
      <c r="B737" s="134" t="s">
        <v>722</v>
      </c>
      <c r="C737" s="135" t="s">
        <v>723</v>
      </c>
      <c r="D737" s="150">
        <v>0</v>
      </c>
    </row>
    <row r="738" spans="1:4">
      <c r="A738" s="117">
        <v>730</v>
      </c>
      <c r="B738" s="160" t="s">
        <v>730</v>
      </c>
      <c r="C738" s="161"/>
      <c r="D738" s="162"/>
    </row>
    <row r="739" spans="1:4" ht="30">
      <c r="A739" s="117">
        <v>731</v>
      </c>
      <c r="B739" s="163" t="s">
        <v>775</v>
      </c>
      <c r="C739" s="164" t="s">
        <v>776</v>
      </c>
      <c r="D739" s="165">
        <f t="shared" ref="D739" si="155">SUM(D740:D741)</f>
        <v>19803.599999999999</v>
      </c>
    </row>
    <row r="740" spans="1:4" ht="13.5">
      <c r="A740" s="117">
        <v>732</v>
      </c>
      <c r="B740" s="166" t="s">
        <v>777</v>
      </c>
      <c r="C740" s="167" t="s">
        <v>778</v>
      </c>
      <c r="D740" s="207">
        <v>11904.2</v>
      </c>
    </row>
    <row r="741" spans="1:4" ht="13.5">
      <c r="A741" s="117">
        <v>733</v>
      </c>
      <c r="B741" s="166" t="s">
        <v>779</v>
      </c>
      <c r="C741" s="208" t="s">
        <v>780</v>
      </c>
      <c r="D741" s="168">
        <v>7899.4</v>
      </c>
    </row>
    <row r="742" spans="1:4" ht="30">
      <c r="A742" s="117">
        <v>734</v>
      </c>
      <c r="B742" s="163" t="s">
        <v>781</v>
      </c>
      <c r="C742" s="164" t="s">
        <v>782</v>
      </c>
      <c r="D742" s="165">
        <f t="shared" ref="D742" si="156">SUM(D743:D745)</f>
        <v>31281.7</v>
      </c>
    </row>
    <row r="743" spans="1:4" ht="13.5">
      <c r="A743" s="117">
        <v>735</v>
      </c>
      <c r="B743" s="166" t="s">
        <v>783</v>
      </c>
      <c r="C743" s="167" t="s">
        <v>784</v>
      </c>
      <c r="D743" s="168">
        <v>6591</v>
      </c>
    </row>
    <row r="744" spans="1:4" ht="13.5">
      <c r="A744" s="117">
        <v>736</v>
      </c>
      <c r="B744" s="166" t="s">
        <v>785</v>
      </c>
      <c r="C744" s="208" t="s">
        <v>786</v>
      </c>
      <c r="D744" s="168">
        <v>22403.8</v>
      </c>
    </row>
    <row r="745" spans="1:4" ht="13.5">
      <c r="A745" s="117">
        <v>737</v>
      </c>
      <c r="B745" s="166" t="s">
        <v>787</v>
      </c>
      <c r="C745" s="167" t="s">
        <v>788</v>
      </c>
      <c r="D745" s="168">
        <v>2286.9</v>
      </c>
    </row>
    <row r="746" spans="1:4">
      <c r="A746" s="117">
        <v>738</v>
      </c>
      <c r="B746" s="163" t="s">
        <v>789</v>
      </c>
      <c r="C746" s="164" t="s">
        <v>790</v>
      </c>
      <c r="D746" s="165">
        <v>127</v>
      </c>
    </row>
    <row r="747" spans="1:4" ht="30">
      <c r="A747" s="117">
        <v>739</v>
      </c>
      <c r="B747" s="163" t="s">
        <v>791</v>
      </c>
      <c r="C747" s="164" t="s">
        <v>792</v>
      </c>
      <c r="D747" s="165">
        <f t="shared" ref="D747" si="157">D748</f>
        <v>0</v>
      </c>
    </row>
    <row r="748" spans="1:4" ht="13.5">
      <c r="A748" s="117">
        <v>740</v>
      </c>
      <c r="B748" s="166" t="s">
        <v>793</v>
      </c>
      <c r="C748" s="167" t="s">
        <v>794</v>
      </c>
      <c r="D748" s="168">
        <v>0</v>
      </c>
    </row>
    <row r="749" spans="1:4" ht="30">
      <c r="A749" s="117">
        <v>741</v>
      </c>
      <c r="B749" s="163" t="s">
        <v>795</v>
      </c>
      <c r="C749" s="164" t="s">
        <v>796</v>
      </c>
      <c r="D749" s="165">
        <f t="shared" ref="D749" si="158">SUM(D750:D751)</f>
        <v>2598.31</v>
      </c>
    </row>
    <row r="750" spans="1:4" ht="13.5">
      <c r="A750" s="117">
        <v>742</v>
      </c>
      <c r="B750" s="166" t="s">
        <v>797</v>
      </c>
      <c r="C750" s="167" t="s">
        <v>798</v>
      </c>
      <c r="D750" s="168">
        <f>152+100</f>
        <v>252</v>
      </c>
    </row>
    <row r="751" spans="1:4" ht="13.5">
      <c r="A751" s="117">
        <v>743</v>
      </c>
      <c r="B751" s="166" t="s">
        <v>799</v>
      </c>
      <c r="C751" s="167" t="s">
        <v>800</v>
      </c>
      <c r="D751" s="168">
        <v>2346.31</v>
      </c>
    </row>
    <row r="752" spans="1:4">
      <c r="A752" s="117">
        <v>744</v>
      </c>
      <c r="B752" s="163" t="s">
        <v>801</v>
      </c>
      <c r="C752" s="164" t="s">
        <v>802</v>
      </c>
      <c r="D752" s="165">
        <v>31.5</v>
      </c>
    </row>
    <row r="753" spans="1:4" ht="18">
      <c r="A753" s="117">
        <v>745</v>
      </c>
      <c r="B753" s="157" t="s">
        <v>1008</v>
      </c>
      <c r="C753" s="158" t="s">
        <v>804</v>
      </c>
      <c r="D753" s="159">
        <f>D765+D768+D769</f>
        <v>22116</v>
      </c>
    </row>
    <row r="754" spans="1:4" ht="17.25">
      <c r="A754" s="117">
        <v>746</v>
      </c>
      <c r="B754" s="121" t="s">
        <v>562</v>
      </c>
      <c r="C754" s="122" t="s">
        <v>563</v>
      </c>
      <c r="D754" s="123">
        <f>D755+D756+D757+D761</f>
        <v>22116</v>
      </c>
    </row>
    <row r="755" spans="1:4" ht="15.75">
      <c r="A755" s="117">
        <v>747</v>
      </c>
      <c r="B755" s="128" t="s">
        <v>564</v>
      </c>
      <c r="C755" s="127">
        <v>10</v>
      </c>
      <c r="D755" s="140">
        <f>410+416+10510</f>
        <v>11336</v>
      </c>
    </row>
    <row r="756" spans="1:4" ht="15.75">
      <c r="A756" s="117">
        <v>748</v>
      </c>
      <c r="B756" s="128" t="s">
        <v>565</v>
      </c>
      <c r="C756" s="127">
        <v>20</v>
      </c>
      <c r="D756" s="140">
        <f>18+337+40+385</f>
        <v>780</v>
      </c>
    </row>
    <row r="757" spans="1:4" ht="31.5">
      <c r="A757" s="117">
        <v>749</v>
      </c>
      <c r="B757" s="128" t="s">
        <v>579</v>
      </c>
      <c r="C757" s="127" t="s">
        <v>774</v>
      </c>
      <c r="D757" s="140">
        <f>D758</f>
        <v>10000</v>
      </c>
    </row>
    <row r="758" spans="1:4">
      <c r="A758" s="117">
        <v>750</v>
      </c>
      <c r="B758" s="132" t="s">
        <v>580</v>
      </c>
      <c r="C758" s="133" t="s">
        <v>581</v>
      </c>
      <c r="D758" s="139">
        <f>SUM(D759:D760)</f>
        <v>10000</v>
      </c>
    </row>
    <row r="759" spans="1:4" ht="13.5">
      <c r="A759" s="117">
        <v>751</v>
      </c>
      <c r="B759" s="134" t="s">
        <v>584</v>
      </c>
      <c r="C759" s="135" t="s">
        <v>585</v>
      </c>
      <c r="D759" s="136">
        <v>0</v>
      </c>
    </row>
    <row r="760" spans="1:4" ht="27">
      <c r="A760" s="117">
        <v>752</v>
      </c>
      <c r="B760" s="134" t="s">
        <v>586</v>
      </c>
      <c r="C760" s="135" t="s">
        <v>587</v>
      </c>
      <c r="D760" s="136">
        <v>10000</v>
      </c>
    </row>
    <row r="761" spans="1:4" ht="15.75">
      <c r="A761" s="117">
        <v>753</v>
      </c>
      <c r="B761" s="128" t="s">
        <v>627</v>
      </c>
      <c r="C761" s="125">
        <v>57</v>
      </c>
      <c r="D761" s="140">
        <f t="shared" ref="D761:D762" si="159">D762</f>
        <v>0</v>
      </c>
    </row>
    <row r="762" spans="1:4">
      <c r="A762" s="117">
        <v>754</v>
      </c>
      <c r="B762" s="132" t="s">
        <v>628</v>
      </c>
      <c r="C762" s="133" t="s">
        <v>629</v>
      </c>
      <c r="D762" s="131">
        <f t="shared" si="159"/>
        <v>0</v>
      </c>
    </row>
    <row r="763" spans="1:4" ht="13.5">
      <c r="A763" s="117">
        <v>755</v>
      </c>
      <c r="B763" s="134" t="s">
        <v>632</v>
      </c>
      <c r="C763" s="135" t="s">
        <v>633</v>
      </c>
      <c r="D763" s="136">
        <v>0</v>
      </c>
    </row>
    <row r="764" spans="1:4">
      <c r="A764" s="117">
        <v>756</v>
      </c>
      <c r="B764" s="160" t="s">
        <v>730</v>
      </c>
      <c r="C764" s="161"/>
      <c r="D764" s="162"/>
    </row>
    <row r="765" spans="1:4" ht="30">
      <c r="A765" s="117">
        <v>757</v>
      </c>
      <c r="B765" s="163" t="s">
        <v>805</v>
      </c>
      <c r="C765" s="164" t="s">
        <v>806</v>
      </c>
      <c r="D765" s="165">
        <f>SUM(D766:D767)</f>
        <v>10000</v>
      </c>
    </row>
    <row r="766" spans="1:4" ht="13.5">
      <c r="A766" s="117">
        <v>758</v>
      </c>
      <c r="B766" s="166" t="s">
        <v>807</v>
      </c>
      <c r="C766" s="167" t="s">
        <v>808</v>
      </c>
      <c r="D766" s="168">
        <v>10000</v>
      </c>
    </row>
    <row r="767" spans="1:4" ht="13.5">
      <c r="A767" s="117">
        <v>759</v>
      </c>
      <c r="B767" s="166" t="s">
        <v>809</v>
      </c>
      <c r="C767" s="167" t="s">
        <v>810</v>
      </c>
      <c r="D767" s="168">
        <v>0</v>
      </c>
    </row>
    <row r="768" spans="1:4">
      <c r="A768" s="117">
        <v>760</v>
      </c>
      <c r="B768" s="163" t="s">
        <v>811</v>
      </c>
      <c r="C768" s="164" t="s">
        <v>812</v>
      </c>
      <c r="D768" s="165">
        <f>410+416+18+10510+337+40+385</f>
        <v>12116</v>
      </c>
    </row>
    <row r="769" spans="1:4" ht="30">
      <c r="A769" s="117">
        <v>761</v>
      </c>
      <c r="B769" s="163" t="s">
        <v>813</v>
      </c>
      <c r="C769" s="164" t="s">
        <v>814</v>
      </c>
      <c r="D769" s="165">
        <f t="shared" ref="D769" si="160">D770</f>
        <v>0</v>
      </c>
    </row>
    <row r="770" spans="1:4" ht="13.5">
      <c r="A770" s="117">
        <v>762</v>
      </c>
      <c r="B770" s="166" t="s">
        <v>815</v>
      </c>
      <c r="C770" s="167" t="s">
        <v>816</v>
      </c>
      <c r="D770" s="168">
        <v>0</v>
      </c>
    </row>
    <row r="771" spans="1:4" ht="36">
      <c r="A771" s="117">
        <v>763</v>
      </c>
      <c r="B771" s="157" t="s">
        <v>1009</v>
      </c>
      <c r="C771" s="158" t="s">
        <v>818</v>
      </c>
      <c r="D771" s="159">
        <f>D790+D800+D804+D805</f>
        <v>52713</v>
      </c>
    </row>
    <row r="772" spans="1:4" ht="17.25">
      <c r="A772" s="117">
        <v>764</v>
      </c>
      <c r="B772" s="121" t="s">
        <v>562</v>
      </c>
      <c r="C772" s="122" t="s">
        <v>563</v>
      </c>
      <c r="D772" s="123">
        <f>D773+D774+D775+D778+D783</f>
        <v>52713</v>
      </c>
    </row>
    <row r="773" spans="1:4" ht="15.75">
      <c r="A773" s="117">
        <v>765</v>
      </c>
      <c r="B773" s="128" t="s">
        <v>564</v>
      </c>
      <c r="C773" s="127">
        <v>10</v>
      </c>
      <c r="D773" s="140">
        <v>0</v>
      </c>
    </row>
    <row r="774" spans="1:4" ht="15.75">
      <c r="A774" s="117">
        <v>766</v>
      </c>
      <c r="B774" s="128" t="s">
        <v>565</v>
      </c>
      <c r="C774" s="127">
        <v>20</v>
      </c>
      <c r="D774" s="140">
        <f>12855+2800+1350</f>
        <v>17005</v>
      </c>
    </row>
    <row r="775" spans="1:4" ht="31.5">
      <c r="A775" s="117">
        <v>767</v>
      </c>
      <c r="B775" s="128" t="s">
        <v>579</v>
      </c>
      <c r="C775" s="127" t="s">
        <v>774</v>
      </c>
      <c r="D775" s="140">
        <f t="shared" ref="D775:D776" si="161">D776</f>
        <v>35708</v>
      </c>
    </row>
    <row r="776" spans="1:4">
      <c r="A776" s="117">
        <v>768</v>
      </c>
      <c r="B776" s="132" t="s">
        <v>580</v>
      </c>
      <c r="C776" s="133" t="s">
        <v>581</v>
      </c>
      <c r="D776" s="139">
        <f t="shared" si="161"/>
        <v>35708</v>
      </c>
    </row>
    <row r="777" spans="1:4" ht="13.5">
      <c r="A777" s="117">
        <v>769</v>
      </c>
      <c r="B777" s="134" t="s">
        <v>582</v>
      </c>
      <c r="C777" s="135" t="s">
        <v>583</v>
      </c>
      <c r="D777" s="136">
        <v>35708</v>
      </c>
    </row>
    <row r="778" spans="1:4" ht="15.75">
      <c r="A778" s="117">
        <v>770</v>
      </c>
      <c r="B778" s="128" t="s">
        <v>596</v>
      </c>
      <c r="C778" s="127">
        <v>55</v>
      </c>
      <c r="D778" s="140">
        <f>D779+D781</f>
        <v>0</v>
      </c>
    </row>
    <row r="779" spans="1:4">
      <c r="A779" s="117">
        <v>771</v>
      </c>
      <c r="B779" s="132" t="s">
        <v>597</v>
      </c>
      <c r="C779" s="133" t="s">
        <v>598</v>
      </c>
      <c r="D779" s="139">
        <f>D780</f>
        <v>0</v>
      </c>
    </row>
    <row r="780" spans="1:4" ht="13.5">
      <c r="A780" s="117">
        <v>772</v>
      </c>
      <c r="B780" s="134" t="s">
        <v>601</v>
      </c>
      <c r="C780" s="135" t="s">
        <v>602</v>
      </c>
      <c r="D780" s="136">
        <v>0</v>
      </c>
    </row>
    <row r="781" spans="1:4" ht="30">
      <c r="A781" s="117">
        <v>773</v>
      </c>
      <c r="B781" s="132" t="s">
        <v>609</v>
      </c>
      <c r="C781" s="138" t="s">
        <v>610</v>
      </c>
      <c r="D781" s="139">
        <f>D782</f>
        <v>0</v>
      </c>
    </row>
    <row r="782" spans="1:4" ht="13.5">
      <c r="A782" s="117">
        <v>774</v>
      </c>
      <c r="B782" s="134" t="s">
        <v>611</v>
      </c>
      <c r="C782" s="137" t="s">
        <v>612</v>
      </c>
      <c r="D782" s="136">
        <v>0</v>
      </c>
    </row>
    <row r="783" spans="1:4" ht="15.75">
      <c r="A783" s="117">
        <v>775</v>
      </c>
      <c r="B783" s="128" t="s">
        <v>671</v>
      </c>
      <c r="C783" s="125">
        <v>59</v>
      </c>
      <c r="D783" s="140">
        <v>0</v>
      </c>
    </row>
    <row r="784" spans="1:4">
      <c r="A784" s="117">
        <v>776</v>
      </c>
      <c r="B784" s="129" t="s">
        <v>676</v>
      </c>
      <c r="C784" s="133" t="s">
        <v>677</v>
      </c>
      <c r="D784" s="139">
        <v>0</v>
      </c>
    </row>
    <row r="785" spans="1:4" ht="34.5">
      <c r="A785" s="117">
        <v>777</v>
      </c>
      <c r="B785" s="121" t="s">
        <v>716</v>
      </c>
      <c r="C785" s="145" t="s">
        <v>717</v>
      </c>
      <c r="D785" s="149">
        <f t="shared" ref="D785:D787" si="162">D786</f>
        <v>0</v>
      </c>
    </row>
    <row r="786" spans="1:4" ht="31.5">
      <c r="A786" s="117">
        <v>778</v>
      </c>
      <c r="B786" s="124" t="s">
        <v>718</v>
      </c>
      <c r="C786" s="127" t="s">
        <v>719</v>
      </c>
      <c r="D786" s="126">
        <f t="shared" si="162"/>
        <v>0</v>
      </c>
    </row>
    <row r="787" spans="1:4">
      <c r="A787" s="117">
        <v>779</v>
      </c>
      <c r="B787" s="129" t="s">
        <v>720</v>
      </c>
      <c r="C787" s="133" t="s">
        <v>721</v>
      </c>
      <c r="D787" s="139">
        <f t="shared" si="162"/>
        <v>0</v>
      </c>
    </row>
    <row r="788" spans="1:4" ht="27">
      <c r="A788" s="117">
        <v>780</v>
      </c>
      <c r="B788" s="134" t="s">
        <v>722</v>
      </c>
      <c r="C788" s="135" t="s">
        <v>723</v>
      </c>
      <c r="D788" s="150">
        <v>0</v>
      </c>
    </row>
    <row r="789" spans="1:4">
      <c r="A789" s="117">
        <v>781</v>
      </c>
      <c r="B789" s="209" t="s">
        <v>730</v>
      </c>
      <c r="C789" s="210"/>
      <c r="D789" s="211"/>
    </row>
    <row r="790" spans="1:4" ht="30">
      <c r="A790" s="117">
        <v>782</v>
      </c>
      <c r="B790" s="163" t="s">
        <v>1010</v>
      </c>
      <c r="C790" s="164" t="s">
        <v>820</v>
      </c>
      <c r="D790" s="165">
        <f t="shared" ref="D790" si="163">SUM(D791:D799)</f>
        <v>12138</v>
      </c>
    </row>
    <row r="791" spans="1:4" ht="13.5">
      <c r="A791" s="117">
        <v>783</v>
      </c>
      <c r="B791" s="166" t="s">
        <v>821</v>
      </c>
      <c r="C791" s="167" t="s">
        <v>822</v>
      </c>
      <c r="D791" s="168">
        <v>0</v>
      </c>
    </row>
    <row r="792" spans="1:4" ht="13.5">
      <c r="A792" s="117">
        <v>784</v>
      </c>
      <c r="B792" s="166" t="s">
        <v>823</v>
      </c>
      <c r="C792" s="167" t="s">
        <v>824</v>
      </c>
      <c r="D792" s="168">
        <v>0</v>
      </c>
    </row>
    <row r="793" spans="1:4" ht="13.5">
      <c r="A793" s="117">
        <v>785</v>
      </c>
      <c r="B793" s="166" t="s">
        <v>825</v>
      </c>
      <c r="C793" s="167" t="s">
        <v>826</v>
      </c>
      <c r="D793" s="168">
        <f>5925+5843</f>
        <v>11768</v>
      </c>
    </row>
    <row r="794" spans="1:4" ht="13.5">
      <c r="A794" s="117">
        <v>786</v>
      </c>
      <c r="B794" s="166" t="s">
        <v>827</v>
      </c>
      <c r="C794" s="167" t="s">
        <v>828</v>
      </c>
      <c r="D794" s="168">
        <v>0</v>
      </c>
    </row>
    <row r="795" spans="1:4" ht="13.5">
      <c r="A795" s="117">
        <v>787</v>
      </c>
      <c r="B795" s="166" t="s">
        <v>829</v>
      </c>
      <c r="C795" s="167" t="s">
        <v>830</v>
      </c>
      <c r="D795" s="168">
        <v>0</v>
      </c>
    </row>
    <row r="796" spans="1:4" ht="13.5">
      <c r="A796" s="117">
        <v>788</v>
      </c>
      <c r="B796" s="166" t="s">
        <v>831</v>
      </c>
      <c r="C796" s="167" t="s">
        <v>832</v>
      </c>
      <c r="D796" s="168">
        <v>0</v>
      </c>
    </row>
    <row r="797" spans="1:4" ht="13.5">
      <c r="A797" s="117">
        <v>789</v>
      </c>
      <c r="B797" s="166" t="s">
        <v>1011</v>
      </c>
      <c r="C797" s="167" t="s">
        <v>834</v>
      </c>
      <c r="D797" s="168">
        <v>0</v>
      </c>
    </row>
    <row r="798" spans="1:4" ht="13.5">
      <c r="A798" s="117">
        <v>790</v>
      </c>
      <c r="B798" s="166" t="s">
        <v>1012</v>
      </c>
      <c r="C798" s="167" t="s">
        <v>836</v>
      </c>
      <c r="D798" s="168">
        <v>70</v>
      </c>
    </row>
    <row r="799" spans="1:4" ht="13.5">
      <c r="A799" s="117">
        <v>791</v>
      </c>
      <c r="B799" s="166" t="s">
        <v>837</v>
      </c>
      <c r="C799" s="167" t="s">
        <v>838</v>
      </c>
      <c r="D799" s="168">
        <v>300</v>
      </c>
    </row>
    <row r="800" spans="1:4">
      <c r="A800" s="117">
        <v>792</v>
      </c>
      <c r="B800" s="163" t="s">
        <v>839</v>
      </c>
      <c r="C800" s="164" t="s">
        <v>840</v>
      </c>
      <c r="D800" s="165">
        <f t="shared" ref="D800" si="164">SUM(D801:D803)</f>
        <v>26675</v>
      </c>
    </row>
    <row r="801" spans="1:4" ht="13.5">
      <c r="A801" s="117">
        <v>793</v>
      </c>
      <c r="B801" s="166" t="s">
        <v>841</v>
      </c>
      <c r="C801" s="167" t="s">
        <v>842</v>
      </c>
      <c r="D801" s="168">
        <v>10000</v>
      </c>
    </row>
    <row r="802" spans="1:4" ht="13.5">
      <c r="A802" s="117">
        <v>794</v>
      </c>
      <c r="B802" s="166" t="s">
        <v>843</v>
      </c>
      <c r="C802" s="167" t="s">
        <v>844</v>
      </c>
      <c r="D802" s="168">
        <v>0</v>
      </c>
    </row>
    <row r="803" spans="1:4" ht="27">
      <c r="A803" s="117">
        <v>795</v>
      </c>
      <c r="B803" s="166" t="s">
        <v>845</v>
      </c>
      <c r="C803" s="167" t="s">
        <v>846</v>
      </c>
      <c r="D803" s="168">
        <f>10000+1500+1200+2525+1300+150</f>
        <v>16675</v>
      </c>
    </row>
    <row r="804" spans="1:4">
      <c r="A804" s="117">
        <v>796</v>
      </c>
      <c r="B804" s="163" t="s">
        <v>847</v>
      </c>
      <c r="C804" s="164" t="s">
        <v>848</v>
      </c>
      <c r="D804" s="165">
        <v>0</v>
      </c>
    </row>
    <row r="805" spans="1:4">
      <c r="A805" s="117">
        <v>797</v>
      </c>
      <c r="B805" s="163" t="s">
        <v>849</v>
      </c>
      <c r="C805" s="164" t="s">
        <v>850</v>
      </c>
      <c r="D805" s="165">
        <f>260+13640</f>
        <v>13900</v>
      </c>
    </row>
    <row r="806" spans="1:4" ht="54">
      <c r="A806" s="117">
        <v>798</v>
      </c>
      <c r="B806" s="157" t="s">
        <v>1013</v>
      </c>
      <c r="C806" s="158" t="s">
        <v>852</v>
      </c>
      <c r="D806" s="159">
        <f>D823+D824+D826+D827+D828+D829+D830+D833</f>
        <v>75046</v>
      </c>
    </row>
    <row r="807" spans="1:4" ht="17.25">
      <c r="A807" s="117">
        <v>799</v>
      </c>
      <c r="B807" s="121" t="s">
        <v>562</v>
      </c>
      <c r="C807" s="122" t="s">
        <v>563</v>
      </c>
      <c r="D807" s="123">
        <f t="shared" ref="D807" si="165">D808+D809+D810+D813+D816</f>
        <v>75046</v>
      </c>
    </row>
    <row r="808" spans="1:4" ht="15.75">
      <c r="A808" s="117">
        <v>800</v>
      </c>
      <c r="B808" s="128" t="s">
        <v>564</v>
      </c>
      <c r="C808" s="127">
        <v>10</v>
      </c>
      <c r="D808" s="140">
        <v>40822</v>
      </c>
    </row>
    <row r="809" spans="1:4" ht="15.75">
      <c r="A809" s="117">
        <v>801</v>
      </c>
      <c r="B809" s="128" t="s">
        <v>565</v>
      </c>
      <c r="C809" s="127">
        <v>20</v>
      </c>
      <c r="D809" s="140">
        <f>7022+35+300</f>
        <v>7357</v>
      </c>
    </row>
    <row r="810" spans="1:4" ht="15.75">
      <c r="A810" s="117">
        <v>802</v>
      </c>
      <c r="B810" s="128" t="s">
        <v>596</v>
      </c>
      <c r="C810" s="127">
        <v>55</v>
      </c>
      <c r="D810" s="140">
        <f t="shared" ref="D810:D811" si="166">D811</f>
        <v>67</v>
      </c>
    </row>
    <row r="811" spans="1:4">
      <c r="A811" s="117">
        <v>803</v>
      </c>
      <c r="B811" s="132" t="s">
        <v>597</v>
      </c>
      <c r="C811" s="133" t="s">
        <v>598</v>
      </c>
      <c r="D811" s="139">
        <f t="shared" si="166"/>
        <v>67</v>
      </c>
    </row>
    <row r="812" spans="1:4" ht="13.5">
      <c r="A812" s="117">
        <v>804</v>
      </c>
      <c r="B812" s="134" t="s">
        <v>601</v>
      </c>
      <c r="C812" s="135" t="s">
        <v>602</v>
      </c>
      <c r="D812" s="136">
        <v>67</v>
      </c>
    </row>
    <row r="813" spans="1:4" ht="15.75">
      <c r="A813" s="117">
        <v>805</v>
      </c>
      <c r="B813" s="128" t="s">
        <v>627</v>
      </c>
      <c r="C813" s="125">
        <v>57</v>
      </c>
      <c r="D813" s="140">
        <f t="shared" ref="D813:D814" si="167">D814</f>
        <v>26750</v>
      </c>
    </row>
    <row r="814" spans="1:4">
      <c r="A814" s="117">
        <v>806</v>
      </c>
      <c r="B814" s="132" t="s">
        <v>628</v>
      </c>
      <c r="C814" s="133" t="s">
        <v>629</v>
      </c>
      <c r="D814" s="139">
        <f t="shared" si="167"/>
        <v>26750</v>
      </c>
    </row>
    <row r="815" spans="1:4" ht="13.5">
      <c r="A815" s="117">
        <v>807</v>
      </c>
      <c r="B815" s="134" t="s">
        <v>630</v>
      </c>
      <c r="C815" s="135" t="s">
        <v>631</v>
      </c>
      <c r="D815" s="136">
        <v>26750</v>
      </c>
    </row>
    <row r="816" spans="1:4" ht="15.75">
      <c r="A816" s="117">
        <v>808</v>
      </c>
      <c r="B816" s="128" t="s">
        <v>671</v>
      </c>
      <c r="C816" s="125">
        <v>59</v>
      </c>
      <c r="D816" s="140">
        <f>D817</f>
        <v>50</v>
      </c>
    </row>
    <row r="817" spans="1:4">
      <c r="A817" s="117">
        <v>809</v>
      </c>
      <c r="B817" s="129" t="s">
        <v>680</v>
      </c>
      <c r="C817" s="133" t="s">
        <v>681</v>
      </c>
      <c r="D817" s="139">
        <v>50</v>
      </c>
    </row>
    <row r="818" spans="1:4" ht="34.5">
      <c r="A818" s="117">
        <v>810</v>
      </c>
      <c r="B818" s="121" t="s">
        <v>716</v>
      </c>
      <c r="C818" s="145" t="s">
        <v>717</v>
      </c>
      <c r="D818" s="149">
        <f t="shared" ref="D818:D820" si="168">D819</f>
        <v>0</v>
      </c>
    </row>
    <row r="819" spans="1:4" ht="31.5">
      <c r="A819" s="117">
        <v>811</v>
      </c>
      <c r="B819" s="124" t="s">
        <v>718</v>
      </c>
      <c r="C819" s="127" t="s">
        <v>719</v>
      </c>
      <c r="D819" s="126">
        <f t="shared" si="168"/>
        <v>0</v>
      </c>
    </row>
    <row r="820" spans="1:4">
      <c r="A820" s="117">
        <v>812</v>
      </c>
      <c r="B820" s="129" t="s">
        <v>720</v>
      </c>
      <c r="C820" s="133" t="s">
        <v>721</v>
      </c>
      <c r="D820" s="139">
        <f t="shared" si="168"/>
        <v>0</v>
      </c>
    </row>
    <row r="821" spans="1:4" ht="27">
      <c r="A821" s="117">
        <v>813</v>
      </c>
      <c r="B821" s="134" t="s">
        <v>722</v>
      </c>
      <c r="C821" s="135" t="s">
        <v>723</v>
      </c>
      <c r="D821" s="150">
        <v>0</v>
      </c>
    </row>
    <row r="822" spans="1:4">
      <c r="A822" s="117">
        <v>814</v>
      </c>
      <c r="B822" s="160" t="s">
        <v>730</v>
      </c>
      <c r="C822" s="161"/>
      <c r="D822" s="162"/>
    </row>
    <row r="823" spans="1:4">
      <c r="A823" s="117">
        <v>815</v>
      </c>
      <c r="B823" s="163" t="s">
        <v>853</v>
      </c>
      <c r="C823" s="164" t="s">
        <v>854</v>
      </c>
      <c r="D823" s="165">
        <f>7930-195</f>
        <v>7735</v>
      </c>
    </row>
    <row r="824" spans="1:4">
      <c r="A824" s="117">
        <v>816</v>
      </c>
      <c r="B824" s="163" t="s">
        <v>855</v>
      </c>
      <c r="C824" s="164" t="s">
        <v>856</v>
      </c>
      <c r="D824" s="165">
        <f t="shared" ref="D824" si="169">D825</f>
        <v>47373</v>
      </c>
    </row>
    <row r="825" spans="1:4" ht="13.5">
      <c r="A825" s="117">
        <v>817</v>
      </c>
      <c r="B825" s="166" t="s">
        <v>857</v>
      </c>
      <c r="C825" s="167" t="s">
        <v>858</v>
      </c>
      <c r="D825" s="168">
        <f>47338+35</f>
        <v>47373</v>
      </c>
    </row>
    <row r="826" spans="1:4">
      <c r="A826" s="117">
        <v>818</v>
      </c>
      <c r="B826" s="163" t="s">
        <v>859</v>
      </c>
      <c r="C826" s="164" t="s">
        <v>860</v>
      </c>
      <c r="D826" s="165">
        <v>70</v>
      </c>
    </row>
    <row r="827" spans="1:4">
      <c r="A827" s="117">
        <v>819</v>
      </c>
      <c r="B827" s="163" t="s">
        <v>861</v>
      </c>
      <c r="C827" s="164" t="s">
        <v>862</v>
      </c>
      <c r="D827" s="165">
        <v>0</v>
      </c>
    </row>
    <row r="828" spans="1:4">
      <c r="A828" s="117">
        <v>820</v>
      </c>
      <c r="B828" s="163" t="s">
        <v>863</v>
      </c>
      <c r="C828" s="164" t="s">
        <v>864</v>
      </c>
      <c r="D828" s="165">
        <v>0</v>
      </c>
    </row>
    <row r="829" spans="1:4">
      <c r="A829" s="117">
        <v>821</v>
      </c>
      <c r="B829" s="163" t="s">
        <v>865</v>
      </c>
      <c r="C829" s="164" t="s">
        <v>866</v>
      </c>
      <c r="D829" s="165">
        <v>0</v>
      </c>
    </row>
    <row r="830" spans="1:4" ht="30">
      <c r="A830" s="117">
        <v>822</v>
      </c>
      <c r="B830" s="163" t="s">
        <v>867</v>
      </c>
      <c r="C830" s="164" t="s">
        <v>868</v>
      </c>
      <c r="D830" s="165">
        <f t="shared" ref="D830" si="170">SUM(D831:D832)</f>
        <v>3840</v>
      </c>
    </row>
    <row r="831" spans="1:4" ht="13.5">
      <c r="A831" s="117">
        <v>823</v>
      </c>
      <c r="B831" s="166" t="s">
        <v>869</v>
      </c>
      <c r="C831" s="167" t="s">
        <v>870</v>
      </c>
      <c r="D831" s="174">
        <v>720</v>
      </c>
    </row>
    <row r="832" spans="1:4" ht="13.5">
      <c r="A832" s="117">
        <v>824</v>
      </c>
      <c r="B832" s="166" t="s">
        <v>871</v>
      </c>
      <c r="C832" s="167" t="s">
        <v>872</v>
      </c>
      <c r="D832" s="168">
        <f>3130-10</f>
        <v>3120</v>
      </c>
    </row>
    <row r="833" spans="1:4" ht="30">
      <c r="A833" s="117">
        <v>825</v>
      </c>
      <c r="B833" s="163" t="s">
        <v>873</v>
      </c>
      <c r="C833" s="164" t="s">
        <v>874</v>
      </c>
      <c r="D833" s="165">
        <f t="shared" ref="D833" si="171">D834</f>
        <v>16028</v>
      </c>
    </row>
    <row r="834" spans="1:4" ht="13.5">
      <c r="A834" s="117">
        <v>826</v>
      </c>
      <c r="B834" s="166" t="s">
        <v>875</v>
      </c>
      <c r="C834" s="167" t="s">
        <v>876</v>
      </c>
      <c r="D834" s="168">
        <f>16271-543+300</f>
        <v>16028</v>
      </c>
    </row>
    <row r="835" spans="1:4" ht="30">
      <c r="A835" s="117">
        <v>827</v>
      </c>
      <c r="B835" s="169" t="s">
        <v>877</v>
      </c>
      <c r="C835" s="175" t="s">
        <v>878</v>
      </c>
      <c r="D835" s="171">
        <f>D836+D857</f>
        <v>58051</v>
      </c>
    </row>
    <row r="836" spans="1:4" ht="36">
      <c r="A836" s="117">
        <v>828</v>
      </c>
      <c r="B836" s="157" t="s">
        <v>1014</v>
      </c>
      <c r="C836" s="158" t="s">
        <v>880</v>
      </c>
      <c r="D836" s="159">
        <f>D848+D851+D854+D855+D856</f>
        <v>37133</v>
      </c>
    </row>
    <row r="837" spans="1:4" ht="17.25">
      <c r="A837" s="117">
        <v>829</v>
      </c>
      <c r="B837" s="121" t="s">
        <v>562</v>
      </c>
      <c r="C837" s="122" t="s">
        <v>563</v>
      </c>
      <c r="D837" s="123">
        <f>D838+D839</f>
        <v>25011</v>
      </c>
    </row>
    <row r="838" spans="1:4" ht="15.75">
      <c r="A838" s="117">
        <v>830</v>
      </c>
      <c r="B838" s="128" t="s">
        <v>564</v>
      </c>
      <c r="C838" s="127">
        <v>10</v>
      </c>
      <c r="D838" s="140">
        <v>0</v>
      </c>
    </row>
    <row r="839" spans="1:4" ht="15.75">
      <c r="A839" s="117">
        <v>831</v>
      </c>
      <c r="B839" s="128" t="s">
        <v>565</v>
      </c>
      <c r="C839" s="127">
        <v>20</v>
      </c>
      <c r="D839" s="140">
        <f>22476+2430+100+5</f>
        <v>25011</v>
      </c>
    </row>
    <row r="840" spans="1:4" ht="17.25">
      <c r="A840" s="117">
        <v>832</v>
      </c>
      <c r="B840" s="144" t="s">
        <v>712</v>
      </c>
      <c r="C840" s="145">
        <v>79</v>
      </c>
      <c r="D840" s="123">
        <f t="shared" ref="D840:D841" si="172">D841</f>
        <v>12122</v>
      </c>
    </row>
    <row r="841" spans="1:4" ht="15.75">
      <c r="A841" s="117">
        <v>833</v>
      </c>
      <c r="B841" s="124" t="s">
        <v>713</v>
      </c>
      <c r="C841" s="127">
        <v>81</v>
      </c>
      <c r="D841" s="140">
        <f t="shared" si="172"/>
        <v>12122</v>
      </c>
    </row>
    <row r="842" spans="1:4" ht="15.75">
      <c r="A842" s="117">
        <v>834</v>
      </c>
      <c r="B842" s="129" t="s">
        <v>714</v>
      </c>
      <c r="C842" s="133" t="s">
        <v>715</v>
      </c>
      <c r="D842" s="148">
        <v>12122</v>
      </c>
    </row>
    <row r="843" spans="1:4" ht="34.5">
      <c r="A843" s="117">
        <v>835</v>
      </c>
      <c r="B843" s="121" t="s">
        <v>716</v>
      </c>
      <c r="C843" s="145" t="s">
        <v>717</v>
      </c>
      <c r="D843" s="149">
        <f t="shared" ref="D843:D845" si="173">D844</f>
        <v>0</v>
      </c>
    </row>
    <row r="844" spans="1:4" ht="31.5">
      <c r="A844" s="117">
        <v>836</v>
      </c>
      <c r="B844" s="124" t="s">
        <v>718</v>
      </c>
      <c r="C844" s="127" t="s">
        <v>719</v>
      </c>
      <c r="D844" s="126">
        <f t="shared" si="173"/>
        <v>0</v>
      </c>
    </row>
    <row r="845" spans="1:4">
      <c r="A845" s="117">
        <v>837</v>
      </c>
      <c r="B845" s="129" t="s">
        <v>720</v>
      </c>
      <c r="C845" s="133" t="s">
        <v>721</v>
      </c>
      <c r="D845" s="139">
        <f t="shared" si="173"/>
        <v>0</v>
      </c>
    </row>
    <row r="846" spans="1:4" ht="27">
      <c r="A846" s="117">
        <v>838</v>
      </c>
      <c r="B846" s="134" t="s">
        <v>722</v>
      </c>
      <c r="C846" s="135" t="s">
        <v>723</v>
      </c>
      <c r="D846" s="206">
        <v>0</v>
      </c>
    </row>
    <row r="847" spans="1:4">
      <c r="A847" s="117">
        <v>839</v>
      </c>
      <c r="B847" s="160" t="s">
        <v>730</v>
      </c>
      <c r="C847" s="161"/>
      <c r="D847" s="162"/>
    </row>
    <row r="848" spans="1:4">
      <c r="A848" s="117">
        <v>840</v>
      </c>
      <c r="B848" s="163" t="s">
        <v>881</v>
      </c>
      <c r="C848" s="164" t="s">
        <v>882</v>
      </c>
      <c r="D848" s="165">
        <f t="shared" ref="D848" si="174">SUM(D849:D850)</f>
        <v>3506</v>
      </c>
    </row>
    <row r="849" spans="1:4" ht="13.5">
      <c r="A849" s="117">
        <v>841</v>
      </c>
      <c r="B849" s="166" t="s">
        <v>883</v>
      </c>
      <c r="C849" s="167" t="s">
        <v>884</v>
      </c>
      <c r="D849" s="168">
        <f>1226+2180</f>
        <v>3406</v>
      </c>
    </row>
    <row r="850" spans="1:4" ht="13.5">
      <c r="A850" s="117">
        <v>842</v>
      </c>
      <c r="B850" s="166" t="s">
        <v>885</v>
      </c>
      <c r="C850" s="167" t="s">
        <v>886</v>
      </c>
      <c r="D850" s="168">
        <v>100</v>
      </c>
    </row>
    <row r="851" spans="1:4" ht="30">
      <c r="A851" s="117">
        <v>843</v>
      </c>
      <c r="B851" s="163" t="s">
        <v>887</v>
      </c>
      <c r="C851" s="164" t="s">
        <v>888</v>
      </c>
      <c r="D851" s="165">
        <f t="shared" ref="D851" si="175">SUM(D852:D853)</f>
        <v>800</v>
      </c>
    </row>
    <row r="852" spans="1:4" ht="13.5">
      <c r="A852" s="117">
        <v>844</v>
      </c>
      <c r="B852" s="166" t="s">
        <v>889</v>
      </c>
      <c r="C852" s="167" t="s">
        <v>890</v>
      </c>
      <c r="D852" s="168">
        <v>800</v>
      </c>
    </row>
    <row r="853" spans="1:4" ht="13.5">
      <c r="A853" s="117">
        <v>845</v>
      </c>
      <c r="B853" s="166" t="s">
        <v>891</v>
      </c>
      <c r="C853" s="167" t="s">
        <v>892</v>
      </c>
      <c r="D853" s="168">
        <v>0</v>
      </c>
    </row>
    <row r="854" spans="1:4">
      <c r="A854" s="117">
        <v>846</v>
      </c>
      <c r="B854" s="163" t="s">
        <v>893</v>
      </c>
      <c r="C854" s="164" t="s">
        <v>894</v>
      </c>
      <c r="D854" s="165">
        <v>10000</v>
      </c>
    </row>
    <row r="855" spans="1:4">
      <c r="A855" s="117">
        <v>847</v>
      </c>
      <c r="B855" s="163" t="s">
        <v>895</v>
      </c>
      <c r="C855" s="164" t="s">
        <v>896</v>
      </c>
      <c r="D855" s="165">
        <v>0</v>
      </c>
    </row>
    <row r="856" spans="1:4" ht="30">
      <c r="A856" s="117">
        <v>848</v>
      </c>
      <c r="B856" s="163" t="s">
        <v>897</v>
      </c>
      <c r="C856" s="164" t="s">
        <v>898</v>
      </c>
      <c r="D856" s="165">
        <f>10500+100+100+12122+5</f>
        <v>22827</v>
      </c>
    </row>
    <row r="857" spans="1:4" ht="36">
      <c r="A857" s="117">
        <v>849</v>
      </c>
      <c r="B857" s="157" t="s">
        <v>899</v>
      </c>
      <c r="C857" s="158" t="s">
        <v>900</v>
      </c>
      <c r="D857" s="159">
        <f>D869+D870+D873+D874</f>
        <v>20918</v>
      </c>
    </row>
    <row r="858" spans="1:4" ht="17.25">
      <c r="A858" s="117">
        <v>850</v>
      </c>
      <c r="B858" s="121" t="s">
        <v>562</v>
      </c>
      <c r="C858" s="122" t="s">
        <v>563</v>
      </c>
      <c r="D858" s="123">
        <f>D859+D860+D861</f>
        <v>16705</v>
      </c>
    </row>
    <row r="859" spans="1:4" ht="15.75">
      <c r="A859" s="117">
        <v>851</v>
      </c>
      <c r="B859" s="128" t="s">
        <v>564</v>
      </c>
      <c r="C859" s="127">
        <v>10</v>
      </c>
      <c r="D859" s="140">
        <v>0</v>
      </c>
    </row>
    <row r="860" spans="1:4" ht="15.75">
      <c r="A860" s="117">
        <v>852</v>
      </c>
      <c r="B860" s="128" t="s">
        <v>565</v>
      </c>
      <c r="C860" s="127">
        <v>20</v>
      </c>
      <c r="D860" s="140">
        <f>10000+1000+2300+1300+200+1900</f>
        <v>16700</v>
      </c>
    </row>
    <row r="861" spans="1:4" ht="15.75">
      <c r="A861" s="117">
        <v>853</v>
      </c>
      <c r="B861" s="128" t="s">
        <v>596</v>
      </c>
      <c r="C861" s="127">
        <v>55</v>
      </c>
      <c r="D861" s="140">
        <f>D862</f>
        <v>5</v>
      </c>
    </row>
    <row r="862" spans="1:4">
      <c r="A862" s="117">
        <v>854</v>
      </c>
      <c r="B862" s="132" t="s">
        <v>597</v>
      </c>
      <c r="C862" s="133" t="s">
        <v>598</v>
      </c>
      <c r="D862" s="139">
        <f>D863+D864</f>
        <v>5</v>
      </c>
    </row>
    <row r="863" spans="1:4" ht="13.5">
      <c r="A863" s="117">
        <v>855</v>
      </c>
      <c r="B863" s="134" t="s">
        <v>601</v>
      </c>
      <c r="C863" s="135" t="s">
        <v>602</v>
      </c>
      <c r="D863" s="136">
        <v>0</v>
      </c>
    </row>
    <row r="864" spans="1:4" ht="27">
      <c r="A864" s="117">
        <v>856</v>
      </c>
      <c r="B864" s="134" t="s">
        <v>607</v>
      </c>
      <c r="C864" s="137" t="s">
        <v>608</v>
      </c>
      <c r="D864" s="136">
        <v>5</v>
      </c>
    </row>
    <row r="865" spans="1:4" ht="17.25">
      <c r="A865" s="117">
        <v>857</v>
      </c>
      <c r="B865" s="144" t="s">
        <v>712</v>
      </c>
      <c r="C865" s="145">
        <v>79</v>
      </c>
      <c r="D865" s="123">
        <f t="shared" ref="D865:D866" si="176">D866</f>
        <v>4213</v>
      </c>
    </row>
    <row r="866" spans="1:4" ht="15.75">
      <c r="A866" s="117">
        <v>858</v>
      </c>
      <c r="B866" s="124" t="s">
        <v>713</v>
      </c>
      <c r="C866" s="127">
        <v>81</v>
      </c>
      <c r="D866" s="140">
        <f t="shared" si="176"/>
        <v>4213</v>
      </c>
    </row>
    <row r="867" spans="1:4" ht="15.75">
      <c r="A867" s="117">
        <v>859</v>
      </c>
      <c r="B867" s="129" t="s">
        <v>714</v>
      </c>
      <c r="C867" s="133" t="s">
        <v>715</v>
      </c>
      <c r="D867" s="148">
        <v>4213</v>
      </c>
    </row>
    <row r="868" spans="1:4">
      <c r="A868" s="117">
        <v>860</v>
      </c>
      <c r="B868" s="160" t="s">
        <v>730</v>
      </c>
      <c r="C868" s="161"/>
      <c r="D868" s="162"/>
    </row>
    <row r="869" spans="1:4">
      <c r="A869" s="117">
        <v>861</v>
      </c>
      <c r="B869" s="163" t="s">
        <v>901</v>
      </c>
      <c r="C869" s="164" t="s">
        <v>902</v>
      </c>
      <c r="D869" s="165">
        <v>0</v>
      </c>
    </row>
    <row r="870" spans="1:4" ht="30">
      <c r="A870" s="117">
        <v>862</v>
      </c>
      <c r="B870" s="163" t="s">
        <v>903</v>
      </c>
      <c r="C870" s="164" t="s">
        <v>904</v>
      </c>
      <c r="D870" s="165">
        <f>SUM(D871:D872)</f>
        <v>14800</v>
      </c>
    </row>
    <row r="871" spans="1:4" ht="13.5">
      <c r="A871" s="117">
        <v>863</v>
      </c>
      <c r="B871" s="166" t="s">
        <v>905</v>
      </c>
      <c r="C871" s="167" t="s">
        <v>906</v>
      </c>
      <c r="D871" s="168">
        <v>10000</v>
      </c>
    </row>
    <row r="872" spans="1:4" ht="13.5">
      <c r="A872" s="117">
        <v>864</v>
      </c>
      <c r="B872" s="166" t="s">
        <v>907</v>
      </c>
      <c r="C872" s="167" t="s">
        <v>908</v>
      </c>
      <c r="D872" s="168">
        <f>1000+2300+1300+200</f>
        <v>4800</v>
      </c>
    </row>
    <row r="873" spans="1:4">
      <c r="A873" s="117">
        <v>865</v>
      </c>
      <c r="B873" s="163" t="s">
        <v>909</v>
      </c>
      <c r="C873" s="164" t="s">
        <v>910</v>
      </c>
      <c r="D873" s="165">
        <f>1900+5+4213</f>
        <v>6118</v>
      </c>
    </row>
    <row r="874" spans="1:4">
      <c r="A874" s="117">
        <v>866</v>
      </c>
      <c r="B874" s="163" t="s">
        <v>911</v>
      </c>
      <c r="C874" s="164" t="s">
        <v>912</v>
      </c>
      <c r="D874" s="165">
        <v>0</v>
      </c>
    </row>
    <row r="875" spans="1:4" ht="30">
      <c r="A875" s="117">
        <v>867</v>
      </c>
      <c r="B875" s="169" t="s">
        <v>913</v>
      </c>
      <c r="C875" s="170" t="s">
        <v>914</v>
      </c>
      <c r="D875" s="156">
        <f>D876+D883+D896+D903+D923</f>
        <v>115590</v>
      </c>
    </row>
    <row r="876" spans="1:4" ht="36">
      <c r="A876" s="117">
        <v>868</v>
      </c>
      <c r="B876" s="157" t="s">
        <v>1015</v>
      </c>
      <c r="C876" s="158" t="s">
        <v>916</v>
      </c>
      <c r="D876" s="159">
        <f>D878</f>
        <v>0</v>
      </c>
    </row>
    <row r="877" spans="1:4">
      <c r="A877" s="117">
        <v>869</v>
      </c>
      <c r="B877" s="160" t="s">
        <v>730</v>
      </c>
      <c r="C877" s="161"/>
      <c r="D877" s="162"/>
    </row>
    <row r="878" spans="1:4" ht="30">
      <c r="A878" s="117">
        <v>870</v>
      </c>
      <c r="B878" s="163" t="s">
        <v>1016</v>
      </c>
      <c r="C878" s="164" t="s">
        <v>918</v>
      </c>
      <c r="D878" s="165">
        <f>SUM(D879:D882)</f>
        <v>0</v>
      </c>
    </row>
    <row r="879" spans="1:4" ht="13.5">
      <c r="A879" s="117">
        <v>871</v>
      </c>
      <c r="B879" s="166" t="s">
        <v>919</v>
      </c>
      <c r="C879" s="167" t="s">
        <v>920</v>
      </c>
      <c r="D879" s="168">
        <v>0</v>
      </c>
    </row>
    <row r="880" spans="1:4" ht="13.5">
      <c r="A880" s="117">
        <v>872</v>
      </c>
      <c r="B880" s="166" t="s">
        <v>921</v>
      </c>
      <c r="C880" s="167" t="s">
        <v>922</v>
      </c>
      <c r="D880" s="168">
        <v>0</v>
      </c>
    </row>
    <row r="881" spans="1:4" ht="13.5">
      <c r="A881" s="117">
        <v>873</v>
      </c>
      <c r="B881" s="166" t="s">
        <v>923</v>
      </c>
      <c r="C881" s="167" t="s">
        <v>924</v>
      </c>
      <c r="D881" s="168">
        <v>0</v>
      </c>
    </row>
    <row r="882" spans="1:4" ht="13.5">
      <c r="A882" s="117">
        <v>874</v>
      </c>
      <c r="B882" s="166" t="s">
        <v>925</v>
      </c>
      <c r="C882" s="167" t="s">
        <v>926</v>
      </c>
      <c r="D882" s="168">
        <v>0</v>
      </c>
    </row>
    <row r="883" spans="1:4" ht="36">
      <c r="A883" s="117">
        <v>875</v>
      </c>
      <c r="B883" s="157" t="s">
        <v>931</v>
      </c>
      <c r="C883" s="158" t="s">
        <v>932</v>
      </c>
      <c r="D883" s="159">
        <f>D893+D894+D895</f>
        <v>52676</v>
      </c>
    </row>
    <row r="884" spans="1:4" ht="17.25">
      <c r="A884" s="117">
        <v>876</v>
      </c>
      <c r="B884" s="121" t="s">
        <v>562</v>
      </c>
      <c r="C884" s="122" t="s">
        <v>563</v>
      </c>
      <c r="D884" s="123">
        <f>D885+D886+D890</f>
        <v>52676</v>
      </c>
    </row>
    <row r="885" spans="1:4" ht="15.75">
      <c r="A885" s="117">
        <v>877</v>
      </c>
      <c r="B885" s="128" t="s">
        <v>565</v>
      </c>
      <c r="C885" s="127">
        <v>20</v>
      </c>
      <c r="D885" s="140">
        <v>111</v>
      </c>
    </row>
    <row r="886" spans="1:4" ht="15.75">
      <c r="A886" s="117">
        <v>878</v>
      </c>
      <c r="B886" s="128" t="s">
        <v>570</v>
      </c>
      <c r="C886" s="127" t="s">
        <v>933</v>
      </c>
      <c r="D886" s="140">
        <f>D887+D888+D889</f>
        <v>52500</v>
      </c>
    </row>
    <row r="887" spans="1:4">
      <c r="A887" s="117">
        <v>879</v>
      </c>
      <c r="B887" s="129" t="s">
        <v>571</v>
      </c>
      <c r="C887" s="133" t="s">
        <v>572</v>
      </c>
      <c r="D887" s="139">
        <v>26500</v>
      </c>
    </row>
    <row r="888" spans="1:4" ht="30">
      <c r="A888" s="117">
        <v>880</v>
      </c>
      <c r="B888" s="129" t="s">
        <v>304</v>
      </c>
      <c r="C888" s="133" t="s">
        <v>573</v>
      </c>
      <c r="D888" s="139">
        <v>0</v>
      </c>
    </row>
    <row r="889" spans="1:4">
      <c r="A889" s="117">
        <v>881</v>
      </c>
      <c r="B889" s="129" t="s">
        <v>574</v>
      </c>
      <c r="C889" s="133" t="s">
        <v>575</v>
      </c>
      <c r="D889" s="139">
        <v>26000</v>
      </c>
    </row>
    <row r="890" spans="1:4" ht="15.75">
      <c r="A890" s="117">
        <v>882</v>
      </c>
      <c r="B890" s="128" t="s">
        <v>671</v>
      </c>
      <c r="C890" s="127">
        <v>59</v>
      </c>
      <c r="D890" s="140">
        <f>D891</f>
        <v>65</v>
      </c>
    </row>
    <row r="891" spans="1:4">
      <c r="A891" s="117">
        <v>883</v>
      </c>
      <c r="B891" s="129" t="s">
        <v>678</v>
      </c>
      <c r="C891" s="133" t="s">
        <v>679</v>
      </c>
      <c r="D891" s="139">
        <v>65</v>
      </c>
    </row>
    <row r="892" spans="1:4">
      <c r="A892" s="117">
        <v>884</v>
      </c>
      <c r="B892" s="160" t="s">
        <v>730</v>
      </c>
      <c r="C892" s="161"/>
      <c r="D892" s="162"/>
    </row>
    <row r="893" spans="1:4">
      <c r="A893" s="117">
        <v>885</v>
      </c>
      <c r="B893" s="163" t="s">
        <v>934</v>
      </c>
      <c r="C893" s="164" t="s">
        <v>935</v>
      </c>
      <c r="D893" s="212">
        <f>26500+26000+65</f>
        <v>52565</v>
      </c>
    </row>
    <row r="894" spans="1:4">
      <c r="A894" s="117">
        <v>886</v>
      </c>
      <c r="B894" s="163" t="s">
        <v>936</v>
      </c>
      <c r="C894" s="164" t="s">
        <v>937</v>
      </c>
      <c r="D894" s="165">
        <v>0</v>
      </c>
    </row>
    <row r="895" spans="1:4">
      <c r="A895" s="117">
        <v>887</v>
      </c>
      <c r="B895" s="163" t="s">
        <v>938</v>
      </c>
      <c r="C895" s="164" t="s">
        <v>939</v>
      </c>
      <c r="D895" s="165">
        <v>111</v>
      </c>
    </row>
    <row r="896" spans="1:4" ht="36">
      <c r="A896" s="117">
        <v>888</v>
      </c>
      <c r="B896" s="157" t="s">
        <v>940</v>
      </c>
      <c r="C896" s="158" t="s">
        <v>941</v>
      </c>
      <c r="D896" s="177">
        <f>D898+D902</f>
        <v>0</v>
      </c>
    </row>
    <row r="897" spans="1:4">
      <c r="A897" s="117">
        <v>889</v>
      </c>
      <c r="B897" s="160" t="s">
        <v>730</v>
      </c>
      <c r="C897" s="161"/>
      <c r="D897" s="162"/>
    </row>
    <row r="898" spans="1:4" ht="30">
      <c r="A898" s="117">
        <v>890</v>
      </c>
      <c r="B898" s="163" t="s">
        <v>942</v>
      </c>
      <c r="C898" s="164" t="s">
        <v>943</v>
      </c>
      <c r="D898" s="165">
        <f>SUM(D899:D901)</f>
        <v>0</v>
      </c>
    </row>
    <row r="899" spans="1:4" ht="13.5">
      <c r="A899" s="117">
        <v>891</v>
      </c>
      <c r="B899" s="166" t="s">
        <v>944</v>
      </c>
      <c r="C899" s="167" t="s">
        <v>945</v>
      </c>
      <c r="D899" s="168">
        <v>0</v>
      </c>
    </row>
    <row r="900" spans="1:4" ht="13.5">
      <c r="A900" s="117">
        <v>892</v>
      </c>
      <c r="B900" s="166" t="s">
        <v>946</v>
      </c>
      <c r="C900" s="167" t="s">
        <v>947</v>
      </c>
      <c r="D900" s="168">
        <v>0</v>
      </c>
    </row>
    <row r="901" spans="1:4" ht="13.5">
      <c r="A901" s="117">
        <v>893</v>
      </c>
      <c r="B901" s="166" t="s">
        <v>948</v>
      </c>
      <c r="C901" s="167" t="s">
        <v>949</v>
      </c>
      <c r="D901" s="168">
        <v>0</v>
      </c>
    </row>
    <row r="902" spans="1:4" ht="30">
      <c r="A902" s="117">
        <v>894</v>
      </c>
      <c r="B902" s="163" t="s">
        <v>950</v>
      </c>
      <c r="C902" s="164" t="s">
        <v>951</v>
      </c>
      <c r="D902" s="165">
        <v>0</v>
      </c>
    </row>
    <row r="903" spans="1:4" ht="36">
      <c r="A903" s="117">
        <v>895</v>
      </c>
      <c r="B903" s="157" t="s">
        <v>1017</v>
      </c>
      <c r="C903" s="158" t="s">
        <v>953</v>
      </c>
      <c r="D903" s="159">
        <f>D913+D917+D919+D922</f>
        <v>62914</v>
      </c>
    </row>
    <row r="904" spans="1:4" ht="17.25">
      <c r="A904" s="117">
        <v>896</v>
      </c>
      <c r="B904" s="121" t="s">
        <v>562</v>
      </c>
      <c r="C904" s="122" t="s">
        <v>563</v>
      </c>
      <c r="D904" s="123">
        <f>D905+D906+D907</f>
        <v>59193</v>
      </c>
    </row>
    <row r="905" spans="1:4" ht="15.75">
      <c r="A905" s="117">
        <v>897</v>
      </c>
      <c r="B905" s="128" t="s">
        <v>564</v>
      </c>
      <c r="C905" s="127">
        <v>10</v>
      </c>
      <c r="D905" s="140">
        <v>0</v>
      </c>
    </row>
    <row r="906" spans="1:4" ht="15.75">
      <c r="A906" s="117">
        <v>898</v>
      </c>
      <c r="B906" s="128" t="s">
        <v>565</v>
      </c>
      <c r="C906" s="127">
        <v>20</v>
      </c>
      <c r="D906" s="205">
        <f>22+20+36300+101</f>
        <v>36443</v>
      </c>
    </row>
    <row r="907" spans="1:4" ht="15.75">
      <c r="A907" s="117">
        <v>899</v>
      </c>
      <c r="B907" s="128" t="s">
        <v>570</v>
      </c>
      <c r="C907" s="127" t="s">
        <v>933</v>
      </c>
      <c r="D907" s="140">
        <f>D908</f>
        <v>22750</v>
      </c>
    </row>
    <row r="908" spans="1:4">
      <c r="A908" s="117">
        <v>900</v>
      </c>
      <c r="B908" s="129" t="s">
        <v>571</v>
      </c>
      <c r="C908" s="133" t="s">
        <v>572</v>
      </c>
      <c r="D908" s="139">
        <v>22750</v>
      </c>
    </row>
    <row r="909" spans="1:4" ht="17.25">
      <c r="A909" s="117">
        <v>901</v>
      </c>
      <c r="B909" s="144" t="s">
        <v>712</v>
      </c>
      <c r="C909" s="145">
        <v>79</v>
      </c>
      <c r="D909" s="123">
        <f t="shared" ref="D909:D910" si="177">D910</f>
        <v>3721</v>
      </c>
    </row>
    <row r="910" spans="1:4" ht="15.75">
      <c r="A910" s="117">
        <v>902</v>
      </c>
      <c r="B910" s="124" t="s">
        <v>713</v>
      </c>
      <c r="C910" s="127">
        <v>81</v>
      </c>
      <c r="D910" s="140">
        <f t="shared" si="177"/>
        <v>3721</v>
      </c>
    </row>
    <row r="911" spans="1:4" ht="15.75">
      <c r="A911" s="117">
        <v>903</v>
      </c>
      <c r="B911" s="129" t="s">
        <v>714</v>
      </c>
      <c r="C911" s="133" t="s">
        <v>715</v>
      </c>
      <c r="D911" s="148">
        <v>3721</v>
      </c>
    </row>
    <row r="912" spans="1:4">
      <c r="A912" s="117">
        <v>904</v>
      </c>
      <c r="B912" s="160" t="s">
        <v>730</v>
      </c>
      <c r="C912" s="161"/>
      <c r="D912" s="162"/>
    </row>
    <row r="913" spans="1:4" ht="30">
      <c r="A913" s="117">
        <v>905</v>
      </c>
      <c r="B913" s="163" t="s">
        <v>955</v>
      </c>
      <c r="C913" s="164" t="s">
        <v>956</v>
      </c>
      <c r="D913" s="165">
        <f>SUM(D914:D916)</f>
        <v>62813</v>
      </c>
    </row>
    <row r="914" spans="1:4" ht="13.5">
      <c r="A914" s="117">
        <v>906</v>
      </c>
      <c r="B914" s="166" t="s">
        <v>957</v>
      </c>
      <c r="C914" s="167" t="s">
        <v>958</v>
      </c>
      <c r="D914" s="174">
        <v>0</v>
      </c>
    </row>
    <row r="915" spans="1:4" ht="13.5">
      <c r="A915" s="117">
        <v>907</v>
      </c>
      <c r="B915" s="166" t="s">
        <v>959</v>
      </c>
      <c r="C915" s="167" t="s">
        <v>960</v>
      </c>
      <c r="D915" s="168">
        <f>22+22750+3721</f>
        <v>26493</v>
      </c>
    </row>
    <row r="916" spans="1:4" ht="13.5">
      <c r="A916" s="117">
        <v>908</v>
      </c>
      <c r="B916" s="166" t="s">
        <v>961</v>
      </c>
      <c r="C916" s="167" t="s">
        <v>962</v>
      </c>
      <c r="D916" s="168">
        <f>20+36300</f>
        <v>36320</v>
      </c>
    </row>
    <row r="917" spans="1:4">
      <c r="A917" s="117">
        <v>909</v>
      </c>
      <c r="B917" s="163" t="s">
        <v>963</v>
      </c>
      <c r="C917" s="164" t="s">
        <v>964</v>
      </c>
      <c r="D917" s="165">
        <f t="shared" ref="D917" si="178">D918</f>
        <v>0</v>
      </c>
    </row>
    <row r="918" spans="1:4" ht="13.5">
      <c r="A918" s="117">
        <v>910</v>
      </c>
      <c r="B918" s="166" t="s">
        <v>965</v>
      </c>
      <c r="C918" s="167" t="s">
        <v>966</v>
      </c>
      <c r="D918" s="168">
        <v>0</v>
      </c>
    </row>
    <row r="919" spans="1:4">
      <c r="A919" s="117">
        <v>911</v>
      </c>
      <c r="B919" s="163" t="s">
        <v>967</v>
      </c>
      <c r="C919" s="164" t="s">
        <v>968</v>
      </c>
      <c r="D919" s="165">
        <f>D920+D921</f>
        <v>0</v>
      </c>
    </row>
    <row r="920" spans="1:4" ht="13.5">
      <c r="A920" s="117">
        <v>912</v>
      </c>
      <c r="B920" s="166" t="s">
        <v>969</v>
      </c>
      <c r="C920" s="167" t="s">
        <v>970</v>
      </c>
      <c r="D920" s="168">
        <v>0</v>
      </c>
    </row>
    <row r="921" spans="1:4" ht="13.5">
      <c r="A921" s="117">
        <v>913</v>
      </c>
      <c r="B921" s="166" t="s">
        <v>971</v>
      </c>
      <c r="C921" s="167" t="s">
        <v>972</v>
      </c>
      <c r="D921" s="168">
        <v>0</v>
      </c>
    </row>
    <row r="922" spans="1:4">
      <c r="A922" s="117">
        <v>914</v>
      </c>
      <c r="B922" s="163" t="s">
        <v>973</v>
      </c>
      <c r="C922" s="164" t="s">
        <v>974</v>
      </c>
      <c r="D922" s="165">
        <v>101</v>
      </c>
    </row>
    <row r="923" spans="1:4" ht="36">
      <c r="A923" s="117">
        <v>915</v>
      </c>
      <c r="B923" s="157" t="s">
        <v>1018</v>
      </c>
      <c r="C923" s="158" t="s">
        <v>976</v>
      </c>
      <c r="D923" s="159">
        <f>SUM(D930:D934)</f>
        <v>0</v>
      </c>
    </row>
    <row r="924" spans="1:4" ht="17.25">
      <c r="A924" s="117">
        <v>916</v>
      </c>
      <c r="B924" s="121" t="s">
        <v>562</v>
      </c>
      <c r="C924" s="122" t="s">
        <v>563</v>
      </c>
      <c r="D924" s="123">
        <f>D925+D926</f>
        <v>0</v>
      </c>
    </row>
    <row r="925" spans="1:4" ht="15.75">
      <c r="A925" s="117">
        <v>917</v>
      </c>
      <c r="B925" s="128" t="s">
        <v>565</v>
      </c>
      <c r="C925" s="127">
        <v>20</v>
      </c>
      <c r="D925" s="140">
        <v>0</v>
      </c>
    </row>
    <row r="926" spans="1:4" ht="15.75">
      <c r="A926" s="117">
        <v>918</v>
      </c>
      <c r="B926" s="128" t="s">
        <v>596</v>
      </c>
      <c r="C926" s="127">
        <v>55</v>
      </c>
      <c r="D926" s="140">
        <f t="shared" ref="D926:D927" si="179">D927</f>
        <v>0</v>
      </c>
    </row>
    <row r="927" spans="1:4">
      <c r="A927" s="117">
        <v>919</v>
      </c>
      <c r="B927" s="132" t="s">
        <v>597</v>
      </c>
      <c r="C927" s="133" t="s">
        <v>598</v>
      </c>
      <c r="D927" s="139">
        <f t="shared" si="179"/>
        <v>0</v>
      </c>
    </row>
    <row r="928" spans="1:4" ht="13.5">
      <c r="A928" s="117">
        <v>920</v>
      </c>
      <c r="B928" s="134" t="s">
        <v>601</v>
      </c>
      <c r="C928" s="135" t="s">
        <v>602</v>
      </c>
      <c r="D928" s="136">
        <v>0</v>
      </c>
    </row>
    <row r="929" spans="1:4">
      <c r="A929" s="117">
        <v>921</v>
      </c>
      <c r="B929" s="160" t="s">
        <v>730</v>
      </c>
      <c r="C929" s="161"/>
      <c r="D929" s="162"/>
    </row>
    <row r="930" spans="1:4">
      <c r="A930" s="117">
        <v>922</v>
      </c>
      <c r="B930" s="163" t="s">
        <v>977</v>
      </c>
      <c r="C930" s="164" t="s">
        <v>978</v>
      </c>
      <c r="D930" s="165">
        <v>0</v>
      </c>
    </row>
    <row r="931" spans="1:4">
      <c r="A931" s="117">
        <v>923</v>
      </c>
      <c r="B931" s="163" t="s">
        <v>979</v>
      </c>
      <c r="C931" s="164" t="s">
        <v>980</v>
      </c>
      <c r="D931" s="165">
        <v>0</v>
      </c>
    </row>
    <row r="932" spans="1:4">
      <c r="A932" s="117">
        <v>924</v>
      </c>
      <c r="B932" s="163" t="s">
        <v>981</v>
      </c>
      <c r="C932" s="164" t="s">
        <v>982</v>
      </c>
      <c r="D932" s="165">
        <v>0</v>
      </c>
    </row>
    <row r="933" spans="1:4">
      <c r="A933" s="117">
        <v>925</v>
      </c>
      <c r="B933" s="163" t="s">
        <v>983</v>
      </c>
      <c r="C933" s="164" t="s">
        <v>984</v>
      </c>
      <c r="D933" s="165">
        <v>0</v>
      </c>
    </row>
    <row r="934" spans="1:4">
      <c r="A934" s="117">
        <v>926</v>
      </c>
      <c r="B934" s="163" t="s">
        <v>985</v>
      </c>
      <c r="C934" s="164" t="s">
        <v>986</v>
      </c>
      <c r="D934" s="165">
        <v>0</v>
      </c>
    </row>
    <row r="935" spans="1:4">
      <c r="A935" s="117">
        <v>927</v>
      </c>
      <c r="B935" s="169" t="s">
        <v>987</v>
      </c>
      <c r="C935" s="175" t="s">
        <v>988</v>
      </c>
      <c r="D935" s="171">
        <f>D937+D939</f>
        <v>12000</v>
      </c>
    </row>
    <row r="936" spans="1:4">
      <c r="A936" s="117">
        <v>928</v>
      </c>
      <c r="B936" s="178" t="s">
        <v>989</v>
      </c>
      <c r="C936" s="179" t="s">
        <v>990</v>
      </c>
      <c r="D936" s="180">
        <v>0</v>
      </c>
    </row>
    <row r="937" spans="1:4">
      <c r="A937" s="117">
        <v>929</v>
      </c>
      <c r="B937" s="178" t="s">
        <v>991</v>
      </c>
      <c r="C937" s="179" t="s">
        <v>992</v>
      </c>
      <c r="D937" s="180">
        <f t="shared" ref="D937" si="180">D938</f>
        <v>0</v>
      </c>
    </row>
    <row r="938" spans="1:4" ht="13.5">
      <c r="A938" s="117">
        <v>930</v>
      </c>
      <c r="B938" s="134" t="s">
        <v>993</v>
      </c>
      <c r="C938" s="135" t="s">
        <v>994</v>
      </c>
      <c r="D938" s="150">
        <v>0</v>
      </c>
    </row>
    <row r="939" spans="1:4" ht="17.25">
      <c r="A939" s="117">
        <v>931</v>
      </c>
      <c r="B939" s="178" t="s">
        <v>997</v>
      </c>
      <c r="C939" s="179" t="s">
        <v>998</v>
      </c>
      <c r="D939" s="180">
        <f t="shared" ref="D939" si="181">D940</f>
        <v>12000</v>
      </c>
    </row>
    <row r="940" spans="1:4" ht="13.5">
      <c r="A940" s="117">
        <v>932</v>
      </c>
      <c r="B940" s="134" t="s">
        <v>999</v>
      </c>
      <c r="C940" s="135" t="s">
        <v>1000</v>
      </c>
      <c r="D940" s="150">
        <f>D607-'VENITURI 2023 INITIAL'!D275</f>
        <v>12000</v>
      </c>
    </row>
    <row r="941" spans="1:4">
      <c r="A941" s="117">
        <v>933</v>
      </c>
      <c r="B941" s="181"/>
      <c r="C941" s="182"/>
      <c r="D941" s="183"/>
    </row>
    <row r="942" spans="1:4" ht="30">
      <c r="A942" s="117">
        <v>934</v>
      </c>
      <c r="B942" s="118" t="s">
        <v>1019</v>
      </c>
      <c r="C942" s="119" t="s">
        <v>1020</v>
      </c>
      <c r="D942" s="120">
        <f t="shared" ref="D942" si="182">D1012+D1060+D1077+D1218+D1277</f>
        <v>341084</v>
      </c>
    </row>
    <row r="943" spans="1:4" ht="17.25">
      <c r="A943" s="117">
        <v>935</v>
      </c>
      <c r="B943" s="185" t="s">
        <v>562</v>
      </c>
      <c r="C943" s="186" t="s">
        <v>563</v>
      </c>
      <c r="D943" s="187">
        <f>D944+D949+D954+D963+D984+D988</f>
        <v>203845</v>
      </c>
    </row>
    <row r="944" spans="1:4" ht="31.5">
      <c r="A944" s="117">
        <v>936</v>
      </c>
      <c r="B944" s="192" t="s">
        <v>579</v>
      </c>
      <c r="C944" s="189">
        <v>51</v>
      </c>
      <c r="D944" s="190">
        <f t="shared" ref="D944" si="183">D1121+D1248</f>
        <v>112</v>
      </c>
    </row>
    <row r="945" spans="1:4">
      <c r="A945" s="117">
        <v>937</v>
      </c>
      <c r="B945" s="197" t="s">
        <v>588</v>
      </c>
      <c r="C945" s="196" t="s">
        <v>589</v>
      </c>
      <c r="D945" s="213">
        <f>SUM(D946:D948)</f>
        <v>112</v>
      </c>
    </row>
    <row r="946" spans="1:4" ht="13.5">
      <c r="A946" s="117">
        <v>938</v>
      </c>
      <c r="B946" s="198" t="s">
        <v>590</v>
      </c>
      <c r="C946" s="199" t="s">
        <v>591</v>
      </c>
      <c r="D946" s="214">
        <f t="shared" ref="D946:D947" si="184">D1123</f>
        <v>0</v>
      </c>
    </row>
    <row r="947" spans="1:4" ht="27">
      <c r="A947" s="117">
        <v>939</v>
      </c>
      <c r="B947" s="198" t="s">
        <v>592</v>
      </c>
      <c r="C947" s="199" t="s">
        <v>593</v>
      </c>
      <c r="D947" s="214">
        <f t="shared" si="184"/>
        <v>0</v>
      </c>
    </row>
    <row r="948" spans="1:4" ht="13.5">
      <c r="A948" s="117">
        <v>940</v>
      </c>
      <c r="B948" s="198" t="s">
        <v>594</v>
      </c>
      <c r="C948" s="199" t="s">
        <v>595</v>
      </c>
      <c r="D948" s="214">
        <f>D1250</f>
        <v>112</v>
      </c>
    </row>
    <row r="949" spans="1:4" s="215" customFormat="1" ht="15.75">
      <c r="A949" s="117">
        <v>941</v>
      </c>
      <c r="B949" s="192" t="s">
        <v>596</v>
      </c>
      <c r="C949" s="189">
        <v>55</v>
      </c>
      <c r="D949" s="190">
        <f>D1151+D1251+D1289+D1326+D1370+D1221</f>
        <v>16578</v>
      </c>
    </row>
    <row r="950" spans="1:4" s="215" customFormat="1">
      <c r="A950" s="117">
        <v>942</v>
      </c>
      <c r="B950" s="193" t="s">
        <v>597</v>
      </c>
      <c r="C950" s="196" t="s">
        <v>598</v>
      </c>
      <c r="D950" s="213">
        <f>SUM(D951:D953)</f>
        <v>16578</v>
      </c>
    </row>
    <row r="951" spans="1:4" s="215" customFormat="1" ht="13.5">
      <c r="A951" s="117">
        <v>943</v>
      </c>
      <c r="B951" s="198" t="s">
        <v>599</v>
      </c>
      <c r="C951" s="199" t="s">
        <v>600</v>
      </c>
      <c r="D951" s="214">
        <f>D1153+D1291+D1328+D1223+D1253</f>
        <v>15513</v>
      </c>
    </row>
    <row r="952" spans="1:4" s="215" customFormat="1" ht="13.5">
      <c r="A952" s="117">
        <v>944</v>
      </c>
      <c r="B952" s="198" t="s">
        <v>601</v>
      </c>
      <c r="C952" s="199" t="s">
        <v>602</v>
      </c>
      <c r="D952" s="214">
        <f>D1372</f>
        <v>0</v>
      </c>
    </row>
    <row r="953" spans="1:4" s="215" customFormat="1" ht="27">
      <c r="A953" s="117">
        <v>945</v>
      </c>
      <c r="B953" s="198" t="s">
        <v>603</v>
      </c>
      <c r="C953" s="199" t="s">
        <v>604</v>
      </c>
      <c r="D953" s="214">
        <f>D1254+D1329</f>
        <v>1065</v>
      </c>
    </row>
    <row r="954" spans="1:4" s="215" customFormat="1" ht="47.25">
      <c r="A954" s="117">
        <v>946</v>
      </c>
      <c r="B954" s="192" t="s">
        <v>613</v>
      </c>
      <c r="C954" s="191">
        <v>56</v>
      </c>
      <c r="D954" s="190">
        <f>D955+D959</f>
        <v>58</v>
      </c>
    </row>
    <row r="955" spans="1:4" s="215" customFormat="1">
      <c r="A955" s="117">
        <v>947</v>
      </c>
      <c r="B955" s="197" t="s">
        <v>614</v>
      </c>
      <c r="C955" s="196" t="s">
        <v>615</v>
      </c>
      <c r="D955" s="213">
        <f>SUM(D956:D958)</f>
        <v>58</v>
      </c>
    </row>
    <row r="956" spans="1:4" s="215" customFormat="1" ht="13.5">
      <c r="A956" s="117">
        <v>948</v>
      </c>
      <c r="B956" s="198" t="s">
        <v>616</v>
      </c>
      <c r="C956" s="216" t="s">
        <v>617</v>
      </c>
      <c r="D956" s="214">
        <f>D1332</f>
        <v>0</v>
      </c>
    </row>
    <row r="957" spans="1:4" s="215" customFormat="1" ht="13.5">
      <c r="A957" s="117">
        <v>949</v>
      </c>
      <c r="B957" s="198" t="s">
        <v>618</v>
      </c>
      <c r="C957" s="216" t="s">
        <v>619</v>
      </c>
      <c r="D957" s="214">
        <f>D1333</f>
        <v>50</v>
      </c>
    </row>
    <row r="958" spans="1:4" s="215" customFormat="1" ht="13.5">
      <c r="A958" s="117">
        <v>950</v>
      </c>
      <c r="B958" s="198" t="s">
        <v>620</v>
      </c>
      <c r="C958" s="216" t="s">
        <v>621</v>
      </c>
      <c r="D958" s="214">
        <f>D1334</f>
        <v>8</v>
      </c>
    </row>
    <row r="959" spans="1:4" s="215" customFormat="1" ht="45">
      <c r="A959" s="117">
        <v>951</v>
      </c>
      <c r="B959" s="197" t="s">
        <v>622</v>
      </c>
      <c r="C959" s="196" t="s">
        <v>623</v>
      </c>
      <c r="D959" s="213">
        <f>SUM(D960:D962)</f>
        <v>0</v>
      </c>
    </row>
    <row r="960" spans="1:4" s="215" customFormat="1" ht="13.5">
      <c r="A960" s="117">
        <v>952</v>
      </c>
      <c r="B960" s="198" t="s">
        <v>616</v>
      </c>
      <c r="C960" s="216" t="s">
        <v>624</v>
      </c>
      <c r="D960" s="214">
        <f t="shared" ref="D960:D962" si="185">D1294</f>
        <v>0</v>
      </c>
    </row>
    <row r="961" spans="1:4" s="215" customFormat="1" ht="13.5">
      <c r="A961" s="117">
        <v>953</v>
      </c>
      <c r="B961" s="198" t="s">
        <v>618</v>
      </c>
      <c r="C961" s="216" t="s">
        <v>625</v>
      </c>
      <c r="D961" s="214">
        <f t="shared" si="185"/>
        <v>0</v>
      </c>
    </row>
    <row r="962" spans="1:4" s="215" customFormat="1" ht="13.5">
      <c r="A962" s="117">
        <v>954</v>
      </c>
      <c r="B962" s="198" t="s">
        <v>620</v>
      </c>
      <c r="C962" s="216" t="s">
        <v>626</v>
      </c>
      <c r="D962" s="214">
        <f t="shared" si="185"/>
        <v>0</v>
      </c>
    </row>
    <row r="963" spans="1:4" s="215" customFormat="1" ht="47.25">
      <c r="A963" s="117">
        <v>955</v>
      </c>
      <c r="B963" s="217" t="s">
        <v>638</v>
      </c>
      <c r="C963" s="218" t="s">
        <v>639</v>
      </c>
      <c r="D963" s="219">
        <f>D968+D976+D964+D980+D972</f>
        <v>119836</v>
      </c>
    </row>
    <row r="964" spans="1:4" s="215" customFormat="1">
      <c r="A964" s="117">
        <v>956</v>
      </c>
      <c r="B964" s="220" t="s">
        <v>640</v>
      </c>
      <c r="C964" s="221" t="s">
        <v>641</v>
      </c>
      <c r="D964" s="222">
        <f>SUM(D965:D967)</f>
        <v>115956</v>
      </c>
    </row>
    <row r="965" spans="1:4" s="215" customFormat="1" ht="13.5">
      <c r="A965" s="117">
        <v>957</v>
      </c>
      <c r="B965" s="223" t="s">
        <v>642</v>
      </c>
      <c r="C965" s="224" t="s">
        <v>643</v>
      </c>
      <c r="D965" s="225">
        <f t="shared" ref="D965:D967" si="186">D1082+D1127+D1156+D1195+D1299+D1337</f>
        <v>13166</v>
      </c>
    </row>
    <row r="966" spans="1:4" s="215" customFormat="1" ht="13.5">
      <c r="A966" s="117">
        <v>958</v>
      </c>
      <c r="B966" s="223" t="s">
        <v>644</v>
      </c>
      <c r="C966" s="224" t="s">
        <v>645</v>
      </c>
      <c r="D966" s="225">
        <f t="shared" si="186"/>
        <v>64738</v>
      </c>
    </row>
    <row r="967" spans="1:4" s="215" customFormat="1" ht="13.5">
      <c r="A967" s="117">
        <v>959</v>
      </c>
      <c r="B967" s="223" t="s">
        <v>646</v>
      </c>
      <c r="C967" s="224" t="s">
        <v>647</v>
      </c>
      <c r="D967" s="225">
        <f t="shared" si="186"/>
        <v>38052</v>
      </c>
    </row>
    <row r="968" spans="1:4" s="215" customFormat="1">
      <c r="A968" s="117">
        <v>960</v>
      </c>
      <c r="B968" s="220" t="s">
        <v>648</v>
      </c>
      <c r="C968" s="221" t="s">
        <v>649</v>
      </c>
      <c r="D968" s="222">
        <f>SUM(D969:D971)</f>
        <v>3743</v>
      </c>
    </row>
    <row r="969" spans="1:4" s="215" customFormat="1" ht="13.5">
      <c r="A969" s="117">
        <v>961</v>
      </c>
      <c r="B969" s="223" t="s">
        <v>616</v>
      </c>
      <c r="C969" s="224" t="s">
        <v>650</v>
      </c>
      <c r="D969" s="225">
        <f t="shared" ref="D969:D970" si="187">D1017+D1086</f>
        <v>562</v>
      </c>
    </row>
    <row r="970" spans="1:4" s="215" customFormat="1" ht="13.5">
      <c r="A970" s="117">
        <v>962</v>
      </c>
      <c r="B970" s="223" t="s">
        <v>651</v>
      </c>
      <c r="C970" s="224" t="s">
        <v>652</v>
      </c>
      <c r="D970" s="225">
        <f t="shared" si="187"/>
        <v>3181</v>
      </c>
    </row>
    <row r="971" spans="1:4" s="215" customFormat="1" ht="13.5">
      <c r="A971" s="117">
        <v>963</v>
      </c>
      <c r="B971" s="223" t="s">
        <v>620</v>
      </c>
      <c r="C971" s="224" t="s">
        <v>653</v>
      </c>
      <c r="D971" s="225">
        <f>D1019</f>
        <v>0</v>
      </c>
    </row>
    <row r="972" spans="1:4" s="215" customFormat="1" ht="30">
      <c r="A972" s="117">
        <v>964</v>
      </c>
      <c r="B972" s="220" t="s">
        <v>654</v>
      </c>
      <c r="C972" s="221" t="s">
        <v>655</v>
      </c>
      <c r="D972" s="222">
        <f>SUM(D973:D975)</f>
        <v>0</v>
      </c>
    </row>
    <row r="973" spans="1:4" s="215" customFormat="1" ht="13.5">
      <c r="A973" s="117">
        <v>965</v>
      </c>
      <c r="B973" s="223" t="s">
        <v>656</v>
      </c>
      <c r="C973" s="224" t="s">
        <v>657</v>
      </c>
      <c r="D973" s="225">
        <f t="shared" ref="D973:D975" si="188">D1160+D1341</f>
        <v>0</v>
      </c>
    </row>
    <row r="974" spans="1:4" s="215" customFormat="1" ht="13.5">
      <c r="A974" s="117">
        <v>966</v>
      </c>
      <c r="B974" s="223" t="s">
        <v>658</v>
      </c>
      <c r="C974" s="224" t="s">
        <v>659</v>
      </c>
      <c r="D974" s="225">
        <f t="shared" si="188"/>
        <v>0</v>
      </c>
    </row>
    <row r="975" spans="1:4" s="215" customFormat="1" ht="13.5">
      <c r="A975" s="117">
        <v>967</v>
      </c>
      <c r="B975" s="223" t="s">
        <v>660</v>
      </c>
      <c r="C975" s="224" t="s">
        <v>661</v>
      </c>
      <c r="D975" s="225">
        <f t="shared" si="188"/>
        <v>0</v>
      </c>
    </row>
    <row r="976" spans="1:4" s="215" customFormat="1">
      <c r="A976" s="117">
        <v>968</v>
      </c>
      <c r="B976" s="220" t="s">
        <v>614</v>
      </c>
      <c r="C976" s="221" t="s">
        <v>662</v>
      </c>
      <c r="D976" s="222">
        <f>SUM(D977:D979)</f>
        <v>137</v>
      </c>
    </row>
    <row r="977" spans="1:4" s="215" customFormat="1" ht="13.5">
      <c r="A977" s="117">
        <v>969</v>
      </c>
      <c r="B977" s="223" t="s">
        <v>616</v>
      </c>
      <c r="C977" s="224" t="s">
        <v>663</v>
      </c>
      <c r="D977" s="225">
        <f t="shared" ref="D977:D979" si="189">D1021</f>
        <v>0</v>
      </c>
    </row>
    <row r="978" spans="1:4" s="215" customFormat="1" ht="13.5">
      <c r="A978" s="117">
        <v>970</v>
      </c>
      <c r="B978" s="223" t="s">
        <v>651</v>
      </c>
      <c r="C978" s="224" t="s">
        <v>664</v>
      </c>
      <c r="D978" s="225">
        <f t="shared" si="189"/>
        <v>127</v>
      </c>
    </row>
    <row r="979" spans="1:4" s="215" customFormat="1" ht="13.5">
      <c r="A979" s="117">
        <v>971</v>
      </c>
      <c r="B979" s="223" t="s">
        <v>620</v>
      </c>
      <c r="C979" s="224" t="s">
        <v>665</v>
      </c>
      <c r="D979" s="225">
        <f t="shared" si="189"/>
        <v>10</v>
      </c>
    </row>
    <row r="980" spans="1:4" s="215" customFormat="1">
      <c r="A980" s="117">
        <v>972</v>
      </c>
      <c r="B980" s="220" t="s">
        <v>666</v>
      </c>
      <c r="C980" s="221" t="s">
        <v>667</v>
      </c>
      <c r="D980" s="222">
        <f>SUM(D981:D983)</f>
        <v>0</v>
      </c>
    </row>
    <row r="981" spans="1:4" s="215" customFormat="1" ht="13.5">
      <c r="A981" s="117">
        <v>973</v>
      </c>
      <c r="B981" s="223" t="s">
        <v>616</v>
      </c>
      <c r="C981" s="224" t="s">
        <v>668</v>
      </c>
      <c r="D981" s="225">
        <f t="shared" ref="D981:D983" si="190">D1025</f>
        <v>0</v>
      </c>
    </row>
    <row r="982" spans="1:4" s="215" customFormat="1" ht="13.5">
      <c r="A982" s="117">
        <v>974</v>
      </c>
      <c r="B982" s="223" t="s">
        <v>651</v>
      </c>
      <c r="C982" s="224" t="s">
        <v>669</v>
      </c>
      <c r="D982" s="225">
        <f t="shared" si="190"/>
        <v>0</v>
      </c>
    </row>
    <row r="983" spans="1:4" s="215" customFormat="1" ht="13.5">
      <c r="A983" s="117">
        <v>975</v>
      </c>
      <c r="B983" s="223" t="s">
        <v>620</v>
      </c>
      <c r="C983" s="224" t="s">
        <v>670</v>
      </c>
      <c r="D983" s="225">
        <f t="shared" si="190"/>
        <v>0</v>
      </c>
    </row>
    <row r="984" spans="1:4" s="215" customFormat="1" ht="47.25">
      <c r="A984" s="117">
        <v>976</v>
      </c>
      <c r="B984" s="217" t="s">
        <v>682</v>
      </c>
      <c r="C984" s="218">
        <v>60</v>
      </c>
      <c r="D984" s="219">
        <f>SUM(D985:D987)</f>
        <v>25776</v>
      </c>
    </row>
    <row r="985" spans="1:4" s="215" customFormat="1">
      <c r="A985" s="117">
        <v>977</v>
      </c>
      <c r="B985" s="197" t="s">
        <v>368</v>
      </c>
      <c r="C985" s="196" t="s">
        <v>683</v>
      </c>
      <c r="D985" s="213">
        <f>D1345</f>
        <v>21660</v>
      </c>
    </row>
    <row r="986" spans="1:4" s="215" customFormat="1">
      <c r="A986" s="117">
        <v>978</v>
      </c>
      <c r="B986" s="197" t="s">
        <v>684</v>
      </c>
      <c r="C986" s="196" t="s">
        <v>685</v>
      </c>
      <c r="D986" s="213">
        <f>D1346</f>
        <v>0</v>
      </c>
    </row>
    <row r="987" spans="1:4" s="215" customFormat="1">
      <c r="A987" s="117">
        <v>979</v>
      </c>
      <c r="B987" s="197" t="s">
        <v>372</v>
      </c>
      <c r="C987" s="196" t="s">
        <v>686</v>
      </c>
      <c r="D987" s="213">
        <f>D1347</f>
        <v>4116</v>
      </c>
    </row>
    <row r="988" spans="1:4" s="215" customFormat="1" ht="31.5">
      <c r="A988" s="117">
        <v>980</v>
      </c>
      <c r="B988" s="217" t="s">
        <v>687</v>
      </c>
      <c r="C988" s="218" t="s">
        <v>688</v>
      </c>
      <c r="D988" s="219">
        <f>SUM(D989:D991)</f>
        <v>41485</v>
      </c>
    </row>
    <row r="989" spans="1:4" s="215" customFormat="1">
      <c r="A989" s="117">
        <v>981</v>
      </c>
      <c r="B989" s="197" t="s">
        <v>376</v>
      </c>
      <c r="C989" s="196" t="s">
        <v>689</v>
      </c>
      <c r="D989" s="213">
        <f>D1089+D1256+D1303</f>
        <v>30694</v>
      </c>
    </row>
    <row r="990" spans="1:4" s="215" customFormat="1">
      <c r="A990" s="117">
        <v>982</v>
      </c>
      <c r="B990" s="197" t="s">
        <v>684</v>
      </c>
      <c r="C990" s="196" t="s">
        <v>690</v>
      </c>
      <c r="D990" s="213">
        <f>D1090+D1257+D1304</f>
        <v>4620</v>
      </c>
    </row>
    <row r="991" spans="1:4" s="215" customFormat="1">
      <c r="A991" s="117">
        <v>983</v>
      </c>
      <c r="B991" s="197" t="s">
        <v>372</v>
      </c>
      <c r="C991" s="196" t="s">
        <v>691</v>
      </c>
      <c r="D991" s="213">
        <f>D1091+D1258+D1305</f>
        <v>6171</v>
      </c>
    </row>
    <row r="992" spans="1:4" s="215" customFormat="1" ht="17.25">
      <c r="A992" s="117">
        <v>984</v>
      </c>
      <c r="B992" s="201" t="s">
        <v>692</v>
      </c>
      <c r="C992" s="203">
        <v>70</v>
      </c>
      <c r="D992" s="187">
        <f t="shared" ref="D992:D993" si="191">D1028+D1044+D1065+D1092+D1130+D1163+D1198+D1224+D1259+D1306+D1348</f>
        <v>137239</v>
      </c>
    </row>
    <row r="993" spans="1:4" s="215" customFormat="1" ht="15.75">
      <c r="A993" s="117">
        <v>985</v>
      </c>
      <c r="B993" s="204" t="s">
        <v>693</v>
      </c>
      <c r="C993" s="189">
        <v>71</v>
      </c>
      <c r="D993" s="190">
        <f t="shared" si="191"/>
        <v>137239</v>
      </c>
    </row>
    <row r="994" spans="1:4" s="215" customFormat="1">
      <c r="A994" s="117">
        <v>986</v>
      </c>
      <c r="B994" s="197" t="s">
        <v>694</v>
      </c>
      <c r="C994" s="196" t="s">
        <v>695</v>
      </c>
      <c r="D994" s="213">
        <f>SUM(D995:D998)</f>
        <v>136632</v>
      </c>
    </row>
    <row r="995" spans="1:4" s="215" customFormat="1" ht="13.5">
      <c r="A995" s="117">
        <v>987</v>
      </c>
      <c r="B995" s="198" t="s">
        <v>696</v>
      </c>
      <c r="C995" s="216" t="s">
        <v>697</v>
      </c>
      <c r="D995" s="214">
        <f t="shared" ref="D995:D998" si="192">D1031+D1047+D1068+D1095+D1133+D1166+D1201+D1227+D1262+D1309+D1351</f>
        <v>120448</v>
      </c>
    </row>
    <row r="996" spans="1:4" s="215" customFormat="1" ht="13.5">
      <c r="A996" s="117">
        <v>988</v>
      </c>
      <c r="B996" s="198" t="s">
        <v>698</v>
      </c>
      <c r="C996" s="216" t="s">
        <v>699</v>
      </c>
      <c r="D996" s="214">
        <f t="shared" si="192"/>
        <v>6814</v>
      </c>
    </row>
    <row r="997" spans="1:4" s="215" customFormat="1" ht="13.5">
      <c r="A997" s="117">
        <v>989</v>
      </c>
      <c r="B997" s="198" t="s">
        <v>700</v>
      </c>
      <c r="C997" s="216" t="s">
        <v>701</v>
      </c>
      <c r="D997" s="214">
        <f t="shared" si="192"/>
        <v>1410</v>
      </c>
    </row>
    <row r="998" spans="1:4" s="215" customFormat="1" ht="13.5">
      <c r="A998" s="117">
        <v>990</v>
      </c>
      <c r="B998" s="198" t="s">
        <v>702</v>
      </c>
      <c r="C998" s="216" t="s">
        <v>703</v>
      </c>
      <c r="D998" s="214">
        <f t="shared" si="192"/>
        <v>7960</v>
      </c>
    </row>
    <row r="999" spans="1:4" s="215" customFormat="1">
      <c r="A999" s="117">
        <v>991</v>
      </c>
      <c r="B999" s="197" t="s">
        <v>704</v>
      </c>
      <c r="C999" s="196" t="s">
        <v>705</v>
      </c>
      <c r="D999" s="213">
        <f>D1035+D1099+D1137+D1170+D1231+D1355</f>
        <v>607</v>
      </c>
    </row>
    <row r="1000" spans="1:4" s="215" customFormat="1" ht="15.75">
      <c r="A1000" s="117">
        <v>992</v>
      </c>
      <c r="B1000" s="204" t="s">
        <v>706</v>
      </c>
      <c r="C1000" s="189" t="s">
        <v>707</v>
      </c>
      <c r="D1000" s="190">
        <f t="shared" ref="D1000:D1001" si="193">D1001</f>
        <v>0</v>
      </c>
    </row>
    <row r="1001" spans="1:4" s="215" customFormat="1">
      <c r="A1001" s="117">
        <v>993</v>
      </c>
      <c r="B1001" s="197" t="s">
        <v>708</v>
      </c>
      <c r="C1001" s="196" t="s">
        <v>709</v>
      </c>
      <c r="D1001" s="213">
        <f t="shared" si="193"/>
        <v>0</v>
      </c>
    </row>
    <row r="1002" spans="1:4" s="215" customFormat="1" ht="13.5">
      <c r="A1002" s="117">
        <v>994</v>
      </c>
      <c r="B1002" s="198" t="s">
        <v>710</v>
      </c>
      <c r="C1002" s="216" t="s">
        <v>711</v>
      </c>
      <c r="D1002" s="214">
        <f>D1053+D1173</f>
        <v>0</v>
      </c>
    </row>
    <row r="1003" spans="1:4" s="215" customFormat="1" ht="34.5">
      <c r="A1003" s="117">
        <v>995</v>
      </c>
      <c r="B1003" s="185" t="s">
        <v>716</v>
      </c>
      <c r="C1003" s="186" t="s">
        <v>717</v>
      </c>
      <c r="D1003" s="187">
        <f t="shared" ref="D1003:D1005" si="194">D1004</f>
        <v>0</v>
      </c>
    </row>
    <row r="1004" spans="1:4" s="215" customFormat="1" ht="31.5">
      <c r="A1004" s="117">
        <v>996</v>
      </c>
      <c r="B1004" s="204" t="s">
        <v>718</v>
      </c>
      <c r="C1004" s="189" t="s">
        <v>719</v>
      </c>
      <c r="D1004" s="190">
        <f t="shared" si="194"/>
        <v>0</v>
      </c>
    </row>
    <row r="1005" spans="1:4" s="215" customFormat="1">
      <c r="A1005" s="117">
        <v>997</v>
      </c>
      <c r="B1005" s="197" t="s">
        <v>720</v>
      </c>
      <c r="C1005" s="196" t="s">
        <v>721</v>
      </c>
      <c r="D1005" s="213">
        <f t="shared" si="194"/>
        <v>0</v>
      </c>
    </row>
    <row r="1006" spans="1:4" s="215" customFormat="1" ht="27">
      <c r="A1006" s="117">
        <v>998</v>
      </c>
      <c r="B1006" s="198" t="s">
        <v>724</v>
      </c>
      <c r="C1006" s="216" t="s">
        <v>725</v>
      </c>
      <c r="D1006" s="214">
        <f>D1039+D1103+D1141+D1235+D1269+D1359</f>
        <v>0</v>
      </c>
    </row>
    <row r="1007" spans="1:4" s="215" customFormat="1" ht="15.75">
      <c r="A1007" s="117">
        <v>999</v>
      </c>
      <c r="B1007" s="188" t="s">
        <v>1021</v>
      </c>
      <c r="C1007" s="189">
        <v>90</v>
      </c>
      <c r="D1007" s="190">
        <f t="shared" ref="D1007" si="195">D1008+D1009+D1010</f>
        <v>15364</v>
      </c>
    </row>
    <row r="1008" spans="1:4" s="215" customFormat="1">
      <c r="A1008" s="117">
        <v>1000</v>
      </c>
      <c r="B1008" s="197" t="s">
        <v>1022</v>
      </c>
      <c r="C1008" s="196" t="s">
        <v>990</v>
      </c>
      <c r="D1008" s="213">
        <v>0</v>
      </c>
    </row>
    <row r="1009" spans="1:4" s="215" customFormat="1">
      <c r="A1009" s="117">
        <v>1001</v>
      </c>
      <c r="B1009" s="197" t="s">
        <v>1023</v>
      </c>
      <c r="C1009" s="196" t="s">
        <v>992</v>
      </c>
      <c r="D1009" s="213">
        <v>0</v>
      </c>
    </row>
    <row r="1010" spans="1:4" s="215" customFormat="1">
      <c r="A1010" s="117">
        <v>1002</v>
      </c>
      <c r="B1010" s="197" t="s">
        <v>1024</v>
      </c>
      <c r="C1010" s="196" t="s">
        <v>998</v>
      </c>
      <c r="D1010" s="213">
        <f>D1383</f>
        <v>15364</v>
      </c>
    </row>
    <row r="1011" spans="1:4" s="215" customFormat="1" ht="18">
      <c r="A1011" s="117">
        <v>1003</v>
      </c>
      <c r="B1011" s="151" t="s">
        <v>726</v>
      </c>
      <c r="C1011" s="152"/>
      <c r="D1011" s="153"/>
    </row>
    <row r="1012" spans="1:4" ht="31.5">
      <c r="A1012" s="117">
        <v>1004</v>
      </c>
      <c r="B1012" s="154" t="s">
        <v>1025</v>
      </c>
      <c r="C1012" s="155" t="s">
        <v>728</v>
      </c>
      <c r="D1012" s="156">
        <f>D1013+D1043</f>
        <v>11344</v>
      </c>
    </row>
    <row r="1013" spans="1:4" ht="18">
      <c r="A1013" s="117">
        <v>1005</v>
      </c>
      <c r="B1013" s="157" t="s">
        <v>729</v>
      </c>
      <c r="C1013" s="158" t="s">
        <v>589</v>
      </c>
      <c r="D1013" s="159">
        <f>D1041</f>
        <v>10894</v>
      </c>
    </row>
    <row r="1014" spans="1:4" ht="17.25">
      <c r="A1014" s="117">
        <v>1006</v>
      </c>
      <c r="B1014" s="121" t="s">
        <v>562</v>
      </c>
      <c r="C1014" s="122" t="s">
        <v>563</v>
      </c>
      <c r="D1014" s="123">
        <f t="shared" ref="D1014" si="196">D1015</f>
        <v>2353</v>
      </c>
    </row>
    <row r="1015" spans="1:4" ht="47.25">
      <c r="A1015" s="117">
        <v>1007</v>
      </c>
      <c r="B1015" s="128" t="s">
        <v>638</v>
      </c>
      <c r="C1015" s="127" t="s">
        <v>639</v>
      </c>
      <c r="D1015" s="140">
        <f>D1016+D1020+D1024</f>
        <v>2353</v>
      </c>
    </row>
    <row r="1016" spans="1:4">
      <c r="A1016" s="117">
        <v>1008</v>
      </c>
      <c r="B1016" s="132" t="s">
        <v>648</v>
      </c>
      <c r="C1016" s="133" t="s">
        <v>649</v>
      </c>
      <c r="D1016" s="131">
        <f>SUM(D1017:D1019)</f>
        <v>2216</v>
      </c>
    </row>
    <row r="1017" spans="1:4" ht="13.5">
      <c r="A1017" s="117">
        <v>1009</v>
      </c>
      <c r="B1017" s="141" t="s">
        <v>616</v>
      </c>
      <c r="C1017" s="142" t="s">
        <v>650</v>
      </c>
      <c r="D1017" s="136">
        <f>20+313</f>
        <v>333</v>
      </c>
    </row>
    <row r="1018" spans="1:4" ht="13.5">
      <c r="A1018" s="117">
        <v>1010</v>
      </c>
      <c r="B1018" s="134" t="s">
        <v>651</v>
      </c>
      <c r="C1018" s="142" t="s">
        <v>652</v>
      </c>
      <c r="D1018" s="136">
        <f>110+1773</f>
        <v>1883</v>
      </c>
    </row>
    <row r="1019" spans="1:4" ht="13.5">
      <c r="A1019" s="117">
        <v>1011</v>
      </c>
      <c r="B1019" s="141" t="s">
        <v>620</v>
      </c>
      <c r="C1019" s="142" t="s">
        <v>653</v>
      </c>
      <c r="D1019" s="136">
        <v>0</v>
      </c>
    </row>
    <row r="1020" spans="1:4">
      <c r="A1020" s="117">
        <v>1012</v>
      </c>
      <c r="B1020" s="129" t="s">
        <v>614</v>
      </c>
      <c r="C1020" s="133" t="s">
        <v>662</v>
      </c>
      <c r="D1020" s="131">
        <f>SUM(D1021:D1023)</f>
        <v>137</v>
      </c>
    </row>
    <row r="1021" spans="1:4" ht="13.5">
      <c r="A1021" s="117">
        <v>1013</v>
      </c>
      <c r="B1021" s="141" t="s">
        <v>616</v>
      </c>
      <c r="C1021" s="142" t="s">
        <v>663</v>
      </c>
      <c r="D1021" s="136">
        <v>0</v>
      </c>
    </row>
    <row r="1022" spans="1:4" ht="13.5">
      <c r="A1022" s="117">
        <v>1014</v>
      </c>
      <c r="B1022" s="134" t="s">
        <v>651</v>
      </c>
      <c r="C1022" s="142" t="s">
        <v>664</v>
      </c>
      <c r="D1022" s="136">
        <v>127</v>
      </c>
    </row>
    <row r="1023" spans="1:4" ht="13.5">
      <c r="A1023" s="117">
        <v>1015</v>
      </c>
      <c r="B1023" s="141" t="s">
        <v>620</v>
      </c>
      <c r="C1023" s="142" t="s">
        <v>665</v>
      </c>
      <c r="D1023" s="136">
        <f>2+8</f>
        <v>10</v>
      </c>
    </row>
    <row r="1024" spans="1:4">
      <c r="A1024" s="117">
        <v>1016</v>
      </c>
      <c r="B1024" s="129" t="s">
        <v>666</v>
      </c>
      <c r="C1024" s="133" t="s">
        <v>667</v>
      </c>
      <c r="D1024" s="131">
        <f>SUM(D1025:D1027)</f>
        <v>0</v>
      </c>
    </row>
    <row r="1025" spans="1:4" ht="13.5">
      <c r="A1025" s="117">
        <v>1017</v>
      </c>
      <c r="B1025" s="141" t="s">
        <v>616</v>
      </c>
      <c r="C1025" s="142" t="s">
        <v>668</v>
      </c>
      <c r="D1025" s="136">
        <v>0</v>
      </c>
    </row>
    <row r="1026" spans="1:4" ht="13.5">
      <c r="A1026" s="117">
        <v>1018</v>
      </c>
      <c r="B1026" s="134" t="s">
        <v>651</v>
      </c>
      <c r="C1026" s="142" t="s">
        <v>669</v>
      </c>
      <c r="D1026" s="136">
        <v>0</v>
      </c>
    </row>
    <row r="1027" spans="1:4" ht="13.5">
      <c r="A1027" s="117">
        <v>1019</v>
      </c>
      <c r="B1027" s="141" t="s">
        <v>620</v>
      </c>
      <c r="C1027" s="142" t="s">
        <v>670</v>
      </c>
      <c r="D1027" s="136">
        <v>0</v>
      </c>
    </row>
    <row r="1028" spans="1:4" ht="17.25">
      <c r="A1028" s="117">
        <v>1020</v>
      </c>
      <c r="B1028" s="121" t="s">
        <v>692</v>
      </c>
      <c r="C1028" s="145">
        <v>70</v>
      </c>
      <c r="D1028" s="123">
        <f t="shared" ref="D1028" si="197">D1029</f>
        <v>8541</v>
      </c>
    </row>
    <row r="1029" spans="1:4" ht="15.75">
      <c r="A1029" s="117">
        <v>1021</v>
      </c>
      <c r="B1029" s="146" t="s">
        <v>693</v>
      </c>
      <c r="C1029" s="125">
        <v>71</v>
      </c>
      <c r="D1029" s="140">
        <f>D1030+D1035</f>
        <v>8541</v>
      </c>
    </row>
    <row r="1030" spans="1:4">
      <c r="A1030" s="117">
        <v>1022</v>
      </c>
      <c r="B1030" s="132" t="s">
        <v>694</v>
      </c>
      <c r="C1030" s="133" t="s">
        <v>695</v>
      </c>
      <c r="D1030" s="131">
        <f>SUM(D1031:D1034)</f>
        <v>8541</v>
      </c>
    </row>
    <row r="1031" spans="1:4" ht="13.5">
      <c r="A1031" s="117">
        <v>1023</v>
      </c>
      <c r="B1031" s="134" t="s">
        <v>696</v>
      </c>
      <c r="C1031" s="143" t="s">
        <v>697</v>
      </c>
      <c r="D1031" s="136">
        <f>210</f>
        <v>210</v>
      </c>
    </row>
    <row r="1032" spans="1:4" ht="13.5">
      <c r="A1032" s="117">
        <v>1024</v>
      </c>
      <c r="B1032" s="134" t="s">
        <v>698</v>
      </c>
      <c r="C1032" s="143" t="s">
        <v>699</v>
      </c>
      <c r="D1032" s="136">
        <f>1705+110+91+1260+600+65+119+111+11-15</f>
        <v>4057</v>
      </c>
    </row>
    <row r="1033" spans="1:4" ht="13.5">
      <c r="A1033" s="117">
        <v>1025</v>
      </c>
      <c r="B1033" s="134" t="s">
        <v>700</v>
      </c>
      <c r="C1033" s="143" t="s">
        <v>701</v>
      </c>
      <c r="D1033" s="136">
        <f>775+125+3</f>
        <v>903</v>
      </c>
    </row>
    <row r="1034" spans="1:4" ht="13.5">
      <c r="A1034" s="117">
        <v>1026</v>
      </c>
      <c r="B1034" s="134" t="s">
        <v>702</v>
      </c>
      <c r="C1034" s="143" t="s">
        <v>703</v>
      </c>
      <c r="D1034" s="136">
        <f>309+2142+50+150+320+250+150</f>
        <v>3371</v>
      </c>
    </row>
    <row r="1035" spans="1:4">
      <c r="A1035" s="117">
        <v>1027</v>
      </c>
      <c r="B1035" s="132" t="s">
        <v>704</v>
      </c>
      <c r="C1035" s="133" t="s">
        <v>705</v>
      </c>
      <c r="D1035" s="131">
        <v>0</v>
      </c>
    </row>
    <row r="1036" spans="1:4" ht="34.5">
      <c r="A1036" s="117">
        <v>1028</v>
      </c>
      <c r="B1036" s="121" t="s">
        <v>716</v>
      </c>
      <c r="C1036" s="145" t="s">
        <v>717</v>
      </c>
      <c r="D1036" s="149">
        <f t="shared" ref="D1036:D1038" si="198">D1037</f>
        <v>0</v>
      </c>
    </row>
    <row r="1037" spans="1:4" ht="31.5">
      <c r="A1037" s="117">
        <v>1029</v>
      </c>
      <c r="B1037" s="124" t="s">
        <v>718</v>
      </c>
      <c r="C1037" s="127" t="s">
        <v>719</v>
      </c>
      <c r="D1037" s="126">
        <f t="shared" si="198"/>
        <v>0</v>
      </c>
    </row>
    <row r="1038" spans="1:4">
      <c r="A1038" s="117">
        <v>1030</v>
      </c>
      <c r="B1038" s="129" t="s">
        <v>720</v>
      </c>
      <c r="C1038" s="133" t="s">
        <v>721</v>
      </c>
      <c r="D1038" s="139">
        <f t="shared" si="198"/>
        <v>0</v>
      </c>
    </row>
    <row r="1039" spans="1:4" ht="27">
      <c r="A1039" s="117">
        <v>1031</v>
      </c>
      <c r="B1039" s="134" t="s">
        <v>724</v>
      </c>
      <c r="C1039" s="135" t="s">
        <v>725</v>
      </c>
      <c r="D1039" s="136">
        <v>0</v>
      </c>
    </row>
    <row r="1040" spans="1:4">
      <c r="A1040" s="117">
        <v>1032</v>
      </c>
      <c r="B1040" s="160" t="s">
        <v>730</v>
      </c>
      <c r="C1040" s="161"/>
      <c r="D1040" s="162"/>
    </row>
    <row r="1041" spans="1:4" ht="30">
      <c r="A1041" s="117">
        <v>1033</v>
      </c>
      <c r="B1041" s="163" t="s">
        <v>731</v>
      </c>
      <c r="C1041" s="164" t="s">
        <v>732</v>
      </c>
      <c r="D1041" s="165">
        <f t="shared" ref="D1041" si="199">D1042</f>
        <v>10894</v>
      </c>
    </row>
    <row r="1042" spans="1:4" ht="13.5">
      <c r="A1042" s="117">
        <v>1034</v>
      </c>
      <c r="B1042" s="166" t="s">
        <v>733</v>
      </c>
      <c r="C1042" s="167" t="s">
        <v>734</v>
      </c>
      <c r="D1042" s="168">
        <f>130+2086+2+135+5661+2895-15</f>
        <v>10894</v>
      </c>
    </row>
    <row r="1043" spans="1:4" ht="36">
      <c r="A1043" s="117">
        <v>1035</v>
      </c>
      <c r="B1043" s="157" t="s">
        <v>1026</v>
      </c>
      <c r="C1043" s="158" t="s">
        <v>736</v>
      </c>
      <c r="D1043" s="159">
        <f>D1055+D1056+D1057+D1058+D1059</f>
        <v>450</v>
      </c>
    </row>
    <row r="1044" spans="1:4" ht="17.25">
      <c r="A1044" s="117">
        <v>1036</v>
      </c>
      <c r="B1044" s="121" t="s">
        <v>692</v>
      </c>
      <c r="C1044" s="145">
        <v>70</v>
      </c>
      <c r="D1044" s="123">
        <f>D1045+D1051</f>
        <v>450</v>
      </c>
    </row>
    <row r="1045" spans="1:4" ht="15.75">
      <c r="A1045" s="117">
        <v>1037</v>
      </c>
      <c r="B1045" s="146" t="s">
        <v>693</v>
      </c>
      <c r="C1045" s="125">
        <v>71</v>
      </c>
      <c r="D1045" s="140">
        <f>D1046</f>
        <v>450</v>
      </c>
    </row>
    <row r="1046" spans="1:4">
      <c r="A1046" s="117">
        <v>1038</v>
      </c>
      <c r="B1046" s="132" t="s">
        <v>694</v>
      </c>
      <c r="C1046" s="133" t="s">
        <v>695</v>
      </c>
      <c r="D1046" s="131">
        <f>SUM(D1047:D1050)</f>
        <v>450</v>
      </c>
    </row>
    <row r="1047" spans="1:4" ht="13.5">
      <c r="A1047" s="117">
        <v>1039</v>
      </c>
      <c r="B1047" s="134" t="s">
        <v>696</v>
      </c>
      <c r="C1047" s="143" t="s">
        <v>697</v>
      </c>
      <c r="D1047" s="136">
        <f>500-400-100</f>
        <v>0</v>
      </c>
    </row>
    <row r="1048" spans="1:4" ht="13.5">
      <c r="A1048" s="117">
        <v>1040</v>
      </c>
      <c r="B1048" s="134" t="s">
        <v>698</v>
      </c>
      <c r="C1048" s="143" t="s">
        <v>699</v>
      </c>
      <c r="D1048" s="136">
        <v>105</v>
      </c>
    </row>
    <row r="1049" spans="1:4" ht="13.5">
      <c r="A1049" s="117">
        <v>1041</v>
      </c>
      <c r="B1049" s="134" t="s">
        <v>700</v>
      </c>
      <c r="C1049" s="143" t="s">
        <v>701</v>
      </c>
      <c r="D1049" s="136">
        <f>240+105</f>
        <v>345</v>
      </c>
    </row>
    <row r="1050" spans="1:4" ht="13.5">
      <c r="A1050" s="117">
        <v>1042</v>
      </c>
      <c r="B1050" s="134" t="s">
        <v>702</v>
      </c>
      <c r="C1050" s="143" t="s">
        <v>703</v>
      </c>
      <c r="D1050" s="136">
        <v>0</v>
      </c>
    </row>
    <row r="1051" spans="1:4" ht="15.75">
      <c r="A1051" s="117">
        <v>1043</v>
      </c>
      <c r="B1051" s="146" t="s">
        <v>706</v>
      </c>
      <c r="C1051" s="125" t="s">
        <v>707</v>
      </c>
      <c r="D1051" s="140">
        <f>D1052</f>
        <v>0</v>
      </c>
    </row>
    <row r="1052" spans="1:4">
      <c r="A1052" s="117">
        <v>1044</v>
      </c>
      <c r="B1052" s="132" t="s">
        <v>708</v>
      </c>
      <c r="C1052" s="133" t="s">
        <v>709</v>
      </c>
      <c r="D1052" s="131">
        <f>SUM(D1053:D1055)</f>
        <v>0</v>
      </c>
    </row>
    <row r="1053" spans="1:4" ht="13.5">
      <c r="A1053" s="117">
        <v>1045</v>
      </c>
      <c r="B1053" s="134" t="s">
        <v>710</v>
      </c>
      <c r="C1053" s="143" t="s">
        <v>711</v>
      </c>
      <c r="D1053" s="136">
        <v>0</v>
      </c>
    </row>
    <row r="1054" spans="1:4">
      <c r="A1054" s="117">
        <v>1046</v>
      </c>
      <c r="B1054" s="160" t="s">
        <v>730</v>
      </c>
      <c r="C1054" s="161"/>
      <c r="D1054" s="162"/>
    </row>
    <row r="1055" spans="1:4">
      <c r="A1055" s="117">
        <v>1047</v>
      </c>
      <c r="B1055" s="163" t="s">
        <v>737</v>
      </c>
      <c r="C1055" s="164" t="s">
        <v>738</v>
      </c>
      <c r="D1055" s="165">
        <v>0</v>
      </c>
    </row>
    <row r="1056" spans="1:4" ht="30">
      <c r="A1056" s="117">
        <v>1048</v>
      </c>
      <c r="B1056" s="163" t="s">
        <v>739</v>
      </c>
      <c r="C1056" s="164" t="s">
        <v>740</v>
      </c>
      <c r="D1056" s="165">
        <v>0</v>
      </c>
    </row>
    <row r="1057" spans="1:4" ht="30">
      <c r="A1057" s="117">
        <v>1049</v>
      </c>
      <c r="B1057" s="163" t="s">
        <v>741</v>
      </c>
      <c r="C1057" s="164" t="s">
        <v>742</v>
      </c>
      <c r="D1057" s="165">
        <v>0</v>
      </c>
    </row>
    <row r="1058" spans="1:4">
      <c r="A1058" s="117">
        <v>1050</v>
      </c>
      <c r="B1058" s="163" t="s">
        <v>743</v>
      </c>
      <c r="C1058" s="164" t="s">
        <v>744</v>
      </c>
      <c r="D1058" s="165">
        <v>210</v>
      </c>
    </row>
    <row r="1059" spans="1:4">
      <c r="A1059" s="117">
        <v>1051</v>
      </c>
      <c r="B1059" s="163" t="s">
        <v>745</v>
      </c>
      <c r="C1059" s="164" t="s">
        <v>746</v>
      </c>
      <c r="D1059" s="165">
        <v>240</v>
      </c>
    </row>
    <row r="1060" spans="1:4" ht="30">
      <c r="A1060" s="117">
        <v>1052</v>
      </c>
      <c r="B1060" s="169" t="s">
        <v>756</v>
      </c>
      <c r="C1060" s="170" t="s">
        <v>757</v>
      </c>
      <c r="D1060" s="171">
        <f>D1061+D1064</f>
        <v>4426</v>
      </c>
    </row>
    <row r="1061" spans="1:4" ht="18">
      <c r="A1061" s="117">
        <v>1053</v>
      </c>
      <c r="B1061" s="157" t="s">
        <v>758</v>
      </c>
      <c r="C1061" s="158" t="s">
        <v>685</v>
      </c>
      <c r="D1061" s="159">
        <f>D1063</f>
        <v>0</v>
      </c>
    </row>
    <row r="1062" spans="1:4">
      <c r="A1062" s="117">
        <v>1054</v>
      </c>
      <c r="B1062" s="160" t="s">
        <v>730</v>
      </c>
      <c r="C1062" s="161"/>
      <c r="D1062" s="162"/>
    </row>
    <row r="1063" spans="1:4">
      <c r="A1063" s="117">
        <v>1055</v>
      </c>
      <c r="B1063" s="163" t="s">
        <v>759</v>
      </c>
      <c r="C1063" s="164" t="s">
        <v>760</v>
      </c>
      <c r="D1063" s="165">
        <v>0</v>
      </c>
    </row>
    <row r="1064" spans="1:4" ht="36">
      <c r="A1064" s="117">
        <v>1056</v>
      </c>
      <c r="B1064" s="157" t="s">
        <v>761</v>
      </c>
      <c r="C1064" s="158" t="s">
        <v>690</v>
      </c>
      <c r="D1064" s="159">
        <f>D1073+D1075+D1076</f>
        <v>4426</v>
      </c>
    </row>
    <row r="1065" spans="1:4" ht="17.25">
      <c r="A1065" s="117">
        <v>1057</v>
      </c>
      <c r="B1065" s="121" t="s">
        <v>692</v>
      </c>
      <c r="C1065" s="145">
        <v>70</v>
      </c>
      <c r="D1065" s="123">
        <f t="shared" ref="D1065:D1066" si="200">D1066</f>
        <v>4426</v>
      </c>
    </row>
    <row r="1066" spans="1:4" ht="15.75">
      <c r="A1066" s="117">
        <v>1058</v>
      </c>
      <c r="B1066" s="146" t="s">
        <v>693</v>
      </c>
      <c r="C1066" s="125">
        <v>71</v>
      </c>
      <c r="D1066" s="140">
        <f t="shared" si="200"/>
        <v>4426</v>
      </c>
    </row>
    <row r="1067" spans="1:4">
      <c r="A1067" s="117">
        <v>1059</v>
      </c>
      <c r="B1067" s="132" t="s">
        <v>694</v>
      </c>
      <c r="C1067" s="133" t="s">
        <v>695</v>
      </c>
      <c r="D1067" s="131">
        <f>SUM(D1068:D1071)</f>
        <v>4426</v>
      </c>
    </row>
    <row r="1068" spans="1:4" ht="13.5">
      <c r="A1068" s="117">
        <v>1060</v>
      </c>
      <c r="B1068" s="134" t="s">
        <v>696</v>
      </c>
      <c r="C1068" s="143" t="s">
        <v>697</v>
      </c>
      <c r="D1068" s="136">
        <f>3000+120</f>
        <v>3120</v>
      </c>
    </row>
    <row r="1069" spans="1:4" ht="13.5">
      <c r="A1069" s="117">
        <v>1061</v>
      </c>
      <c r="B1069" s="134" t="s">
        <v>698</v>
      </c>
      <c r="C1069" s="143" t="s">
        <v>699</v>
      </c>
      <c r="D1069" s="136">
        <f>1011+215+27+43</f>
        <v>1296</v>
      </c>
    </row>
    <row r="1070" spans="1:4" ht="13.5">
      <c r="A1070" s="117">
        <v>1062</v>
      </c>
      <c r="B1070" s="134" t="s">
        <v>700</v>
      </c>
      <c r="C1070" s="143" t="s">
        <v>701</v>
      </c>
      <c r="D1070" s="136">
        <v>0</v>
      </c>
    </row>
    <row r="1071" spans="1:4" ht="13.5">
      <c r="A1071" s="117">
        <v>1063</v>
      </c>
      <c r="B1071" s="134" t="s">
        <v>702</v>
      </c>
      <c r="C1071" s="143" t="s">
        <v>703</v>
      </c>
      <c r="D1071" s="136">
        <v>10</v>
      </c>
    </row>
    <row r="1072" spans="1:4">
      <c r="A1072" s="117">
        <v>1064</v>
      </c>
      <c r="B1072" s="160" t="s">
        <v>730</v>
      </c>
      <c r="C1072" s="161"/>
      <c r="D1072" s="162"/>
    </row>
    <row r="1073" spans="1:4">
      <c r="A1073" s="117">
        <v>1065</v>
      </c>
      <c r="B1073" s="163" t="s">
        <v>762</v>
      </c>
      <c r="C1073" s="164" t="s">
        <v>763</v>
      </c>
      <c r="D1073" s="165">
        <f t="shared" ref="D1073" si="201">D1074</f>
        <v>4091</v>
      </c>
    </row>
    <row r="1074" spans="1:4" ht="13.5">
      <c r="A1074" s="117">
        <v>1066</v>
      </c>
      <c r="B1074" s="166" t="s">
        <v>764</v>
      </c>
      <c r="C1074" s="167" t="s">
        <v>765</v>
      </c>
      <c r="D1074" s="168">
        <f>1011+10+3000+27+43</f>
        <v>4091</v>
      </c>
    </row>
    <row r="1075" spans="1:4" ht="30">
      <c r="A1075" s="117">
        <v>1067</v>
      </c>
      <c r="B1075" s="163" t="s">
        <v>766</v>
      </c>
      <c r="C1075" s="164" t="s">
        <v>767</v>
      </c>
      <c r="D1075" s="165">
        <v>215</v>
      </c>
    </row>
    <row r="1076" spans="1:4" ht="30">
      <c r="A1076" s="117">
        <v>1068</v>
      </c>
      <c r="B1076" s="163" t="s">
        <v>768</v>
      </c>
      <c r="C1076" s="164" t="s">
        <v>769</v>
      </c>
      <c r="D1076" s="165">
        <v>120</v>
      </c>
    </row>
    <row r="1077" spans="1:4" ht="30">
      <c r="A1077" s="117">
        <v>1069</v>
      </c>
      <c r="B1077" s="169" t="s">
        <v>1027</v>
      </c>
      <c r="C1077" s="170" t="s">
        <v>771</v>
      </c>
      <c r="D1077" s="171">
        <f t="shared" ref="D1077" si="202">D1078+D1119+D1149+D1191</f>
        <v>77194</v>
      </c>
    </row>
    <row r="1078" spans="1:4" ht="36">
      <c r="A1078" s="117">
        <v>1070</v>
      </c>
      <c r="B1078" s="157" t="s">
        <v>772</v>
      </c>
      <c r="C1078" s="158" t="s">
        <v>773</v>
      </c>
      <c r="D1078" s="159">
        <f>D1105+D1108+D1113+D1112+D1115+D1118</f>
        <v>20993</v>
      </c>
    </row>
    <row r="1079" spans="1:4" ht="17.25">
      <c r="A1079" s="117">
        <v>1071</v>
      </c>
      <c r="B1079" s="121" t="s">
        <v>562</v>
      </c>
      <c r="C1079" s="122" t="s">
        <v>563</v>
      </c>
      <c r="D1079" s="123">
        <f>D1080+D1088</f>
        <v>10884</v>
      </c>
    </row>
    <row r="1080" spans="1:4" ht="47.25">
      <c r="A1080" s="117">
        <v>1072</v>
      </c>
      <c r="B1080" s="128" t="s">
        <v>638</v>
      </c>
      <c r="C1080" s="127" t="s">
        <v>639</v>
      </c>
      <c r="D1080" s="140">
        <f>D1081+D1085</f>
        <v>1527</v>
      </c>
    </row>
    <row r="1081" spans="1:4">
      <c r="A1081" s="117">
        <v>1073</v>
      </c>
      <c r="B1081" s="132" t="s">
        <v>640</v>
      </c>
      <c r="C1081" s="133" t="s">
        <v>641</v>
      </c>
      <c r="D1081" s="131">
        <f>SUM(D1082:D1084)</f>
        <v>0</v>
      </c>
    </row>
    <row r="1082" spans="1:4" ht="13.5">
      <c r="A1082" s="117">
        <v>1074</v>
      </c>
      <c r="B1082" s="134" t="s">
        <v>642</v>
      </c>
      <c r="C1082" s="143" t="s">
        <v>643</v>
      </c>
      <c r="D1082" s="136">
        <v>0</v>
      </c>
    </row>
    <row r="1083" spans="1:4" ht="13.5">
      <c r="A1083" s="117">
        <v>1075</v>
      </c>
      <c r="B1083" s="134" t="s">
        <v>644</v>
      </c>
      <c r="C1083" s="143" t="s">
        <v>645</v>
      </c>
      <c r="D1083" s="136">
        <v>0</v>
      </c>
    </row>
    <row r="1084" spans="1:4" ht="13.5">
      <c r="A1084" s="117">
        <v>1076</v>
      </c>
      <c r="B1084" s="134" t="s">
        <v>646</v>
      </c>
      <c r="C1084" s="143" t="s">
        <v>647</v>
      </c>
      <c r="D1084" s="136">
        <v>0</v>
      </c>
    </row>
    <row r="1085" spans="1:4">
      <c r="A1085" s="117">
        <v>1077</v>
      </c>
      <c r="B1085" s="132" t="s">
        <v>648</v>
      </c>
      <c r="C1085" s="133" t="s">
        <v>649</v>
      </c>
      <c r="D1085" s="131">
        <f>SUM(D1086:D1087)</f>
        <v>1527</v>
      </c>
    </row>
    <row r="1086" spans="1:4" ht="13.5">
      <c r="A1086" s="117">
        <v>1078</v>
      </c>
      <c r="B1086" s="141" t="s">
        <v>616</v>
      </c>
      <c r="C1086" s="142" t="s">
        <v>650</v>
      </c>
      <c r="D1086" s="136">
        <f>43+45+75+66</f>
        <v>229</v>
      </c>
    </row>
    <row r="1087" spans="1:4" ht="13.5">
      <c r="A1087" s="117">
        <v>1079</v>
      </c>
      <c r="B1087" s="134" t="s">
        <v>651</v>
      </c>
      <c r="C1087" s="142" t="s">
        <v>652</v>
      </c>
      <c r="D1087" s="136">
        <f>240+255+425+378</f>
        <v>1298</v>
      </c>
    </row>
    <row r="1088" spans="1:4" ht="31.5">
      <c r="A1088" s="117">
        <v>1080</v>
      </c>
      <c r="B1088" s="128" t="s">
        <v>687</v>
      </c>
      <c r="C1088" s="127" t="s">
        <v>688</v>
      </c>
      <c r="D1088" s="140">
        <f>SUM(D1089:D1091)</f>
        <v>9357</v>
      </c>
    </row>
    <row r="1089" spans="1:4">
      <c r="A1089" s="117">
        <v>1081</v>
      </c>
      <c r="B1089" s="132" t="s">
        <v>376</v>
      </c>
      <c r="C1089" s="133" t="s">
        <v>689</v>
      </c>
      <c r="D1089" s="131">
        <f>5000+700</f>
        <v>5700</v>
      </c>
    </row>
    <row r="1090" spans="1:4">
      <c r="A1090" s="117">
        <v>1082</v>
      </c>
      <c r="B1090" s="132" t="s">
        <v>684</v>
      </c>
      <c r="C1090" s="133" t="s">
        <v>690</v>
      </c>
      <c r="D1090" s="131">
        <f>2500+20</f>
        <v>2520</v>
      </c>
    </row>
    <row r="1091" spans="1:4">
      <c r="A1091" s="117">
        <v>1083</v>
      </c>
      <c r="B1091" s="132" t="s">
        <v>372</v>
      </c>
      <c r="C1091" s="133" t="s">
        <v>691</v>
      </c>
      <c r="D1091" s="131">
        <f>1000+137</f>
        <v>1137</v>
      </c>
    </row>
    <row r="1092" spans="1:4" ht="17.25">
      <c r="A1092" s="117">
        <v>1084</v>
      </c>
      <c r="B1092" s="121" t="s">
        <v>692</v>
      </c>
      <c r="C1092" s="145">
        <v>70</v>
      </c>
      <c r="D1092" s="123">
        <f t="shared" ref="D1092" si="203">D1093</f>
        <v>10109</v>
      </c>
    </row>
    <row r="1093" spans="1:4" ht="15.75">
      <c r="A1093" s="117">
        <v>1085</v>
      </c>
      <c r="B1093" s="146" t="s">
        <v>693</v>
      </c>
      <c r="C1093" s="125">
        <v>71</v>
      </c>
      <c r="D1093" s="140">
        <f>D1094+D1099</f>
        <v>10109</v>
      </c>
    </row>
    <row r="1094" spans="1:4">
      <c r="A1094" s="117">
        <v>1086</v>
      </c>
      <c r="B1094" s="132" t="s">
        <v>694</v>
      </c>
      <c r="C1094" s="133" t="s">
        <v>695</v>
      </c>
      <c r="D1094" s="131">
        <f>SUM(D1095:D1098)</f>
        <v>10109</v>
      </c>
    </row>
    <row r="1095" spans="1:4" ht="13.5">
      <c r="A1095" s="117">
        <v>1087</v>
      </c>
      <c r="B1095" s="134" t="s">
        <v>696</v>
      </c>
      <c r="C1095" s="143" t="s">
        <v>697</v>
      </c>
      <c r="D1095" s="136">
        <f>6286-20+3590+125</f>
        <v>9981</v>
      </c>
    </row>
    <row r="1096" spans="1:4" ht="13.5">
      <c r="A1096" s="117">
        <v>1088</v>
      </c>
      <c r="B1096" s="134" t="s">
        <v>698</v>
      </c>
      <c r="C1096" s="143" t="s">
        <v>699</v>
      </c>
      <c r="D1096" s="136">
        <v>0</v>
      </c>
    </row>
    <row r="1097" spans="1:4" ht="13.5">
      <c r="A1097" s="117">
        <v>1089</v>
      </c>
      <c r="B1097" s="134" t="s">
        <v>700</v>
      </c>
      <c r="C1097" s="143" t="s">
        <v>701</v>
      </c>
      <c r="D1097" s="136">
        <v>108</v>
      </c>
    </row>
    <row r="1098" spans="1:4" ht="13.5">
      <c r="A1098" s="117">
        <v>1090</v>
      </c>
      <c r="B1098" s="134" t="s">
        <v>702</v>
      </c>
      <c r="C1098" s="143" t="s">
        <v>703</v>
      </c>
      <c r="D1098" s="136">
        <v>20</v>
      </c>
    </row>
    <row r="1099" spans="1:4">
      <c r="A1099" s="117">
        <v>1091</v>
      </c>
      <c r="B1099" s="132" t="s">
        <v>704</v>
      </c>
      <c r="C1099" s="133" t="s">
        <v>705</v>
      </c>
      <c r="D1099" s="131">
        <v>0</v>
      </c>
    </row>
    <row r="1100" spans="1:4" ht="34.5">
      <c r="A1100" s="117">
        <v>1092</v>
      </c>
      <c r="B1100" s="121" t="s">
        <v>716</v>
      </c>
      <c r="C1100" s="145" t="s">
        <v>717</v>
      </c>
      <c r="D1100" s="149">
        <f t="shared" ref="D1100:D1102" si="204">D1101</f>
        <v>0</v>
      </c>
    </row>
    <row r="1101" spans="1:4" ht="31.5">
      <c r="A1101" s="117">
        <v>1093</v>
      </c>
      <c r="B1101" s="124" t="s">
        <v>718</v>
      </c>
      <c r="C1101" s="127" t="s">
        <v>719</v>
      </c>
      <c r="D1101" s="126">
        <f t="shared" si="204"/>
        <v>0</v>
      </c>
    </row>
    <row r="1102" spans="1:4">
      <c r="A1102" s="117">
        <v>1094</v>
      </c>
      <c r="B1102" s="129" t="s">
        <v>720</v>
      </c>
      <c r="C1102" s="133" t="s">
        <v>721</v>
      </c>
      <c r="D1102" s="139">
        <f t="shared" si="204"/>
        <v>0</v>
      </c>
    </row>
    <row r="1103" spans="1:4" ht="27">
      <c r="A1103" s="117">
        <v>1095</v>
      </c>
      <c r="B1103" s="134" t="s">
        <v>724</v>
      </c>
      <c r="C1103" s="135" t="s">
        <v>725</v>
      </c>
      <c r="D1103" s="136">
        <v>0</v>
      </c>
    </row>
    <row r="1104" spans="1:4">
      <c r="A1104" s="117">
        <v>1096</v>
      </c>
      <c r="B1104" s="160" t="s">
        <v>730</v>
      </c>
      <c r="C1104" s="161"/>
      <c r="D1104" s="162"/>
    </row>
    <row r="1105" spans="1:4" ht="30">
      <c r="A1105" s="117">
        <v>1097</v>
      </c>
      <c r="B1105" s="163" t="s">
        <v>775</v>
      </c>
      <c r="C1105" s="164" t="s">
        <v>776</v>
      </c>
      <c r="D1105" s="165">
        <f>SUM(D1106:D1107)</f>
        <v>800</v>
      </c>
    </row>
    <row r="1106" spans="1:4" ht="13.5">
      <c r="A1106" s="117">
        <v>1098</v>
      </c>
      <c r="B1106" s="166" t="s">
        <v>777</v>
      </c>
      <c r="C1106" s="167" t="s">
        <v>778</v>
      </c>
      <c r="D1106" s="168">
        <v>800</v>
      </c>
    </row>
    <row r="1107" spans="1:4" ht="13.5">
      <c r="A1107" s="117">
        <v>1099</v>
      </c>
      <c r="B1107" s="166" t="s">
        <v>779</v>
      </c>
      <c r="C1107" s="167" t="s">
        <v>780</v>
      </c>
      <c r="D1107" s="168">
        <v>0</v>
      </c>
    </row>
    <row r="1108" spans="1:4" ht="30">
      <c r="A1108" s="117">
        <v>1100</v>
      </c>
      <c r="B1108" s="163" t="s">
        <v>781</v>
      </c>
      <c r="C1108" s="164" t="s">
        <v>782</v>
      </c>
      <c r="D1108" s="165">
        <f>SUM(D1109:D1111)</f>
        <v>19749</v>
      </c>
    </row>
    <row r="1109" spans="1:4" ht="13.5">
      <c r="A1109" s="117">
        <v>1101</v>
      </c>
      <c r="B1109" s="166" t="s">
        <v>783</v>
      </c>
      <c r="C1109" s="167" t="s">
        <v>784</v>
      </c>
      <c r="D1109" s="168">
        <f>8500</f>
        <v>8500</v>
      </c>
    </row>
    <row r="1110" spans="1:4" ht="13.5">
      <c r="A1110" s="117">
        <v>1102</v>
      </c>
      <c r="B1110" s="166" t="s">
        <v>785</v>
      </c>
      <c r="C1110" s="167" t="s">
        <v>786</v>
      </c>
      <c r="D1110" s="168">
        <f>857+283+300+500+5486+3590+125+108</f>
        <v>11249</v>
      </c>
    </row>
    <row r="1111" spans="1:4" ht="13.5">
      <c r="A1111" s="117">
        <v>1103</v>
      </c>
      <c r="B1111" s="166" t="s">
        <v>787</v>
      </c>
      <c r="C1111" s="167" t="s">
        <v>788</v>
      </c>
      <c r="D1111" s="168">
        <v>0</v>
      </c>
    </row>
    <row r="1112" spans="1:4">
      <c r="A1112" s="117">
        <v>1104</v>
      </c>
      <c r="B1112" s="163" t="s">
        <v>789</v>
      </c>
      <c r="C1112" s="164" t="s">
        <v>790</v>
      </c>
      <c r="D1112" s="165">
        <v>444</v>
      </c>
    </row>
    <row r="1113" spans="1:4" ht="30">
      <c r="A1113" s="117">
        <v>1105</v>
      </c>
      <c r="B1113" s="163" t="s">
        <v>791</v>
      </c>
      <c r="C1113" s="164" t="s">
        <v>792</v>
      </c>
      <c r="D1113" s="165">
        <f t="shared" ref="D1113" si="205">D1114</f>
        <v>0</v>
      </c>
    </row>
    <row r="1114" spans="1:4" ht="13.5">
      <c r="A1114" s="117">
        <v>1106</v>
      </c>
      <c r="B1114" s="166" t="s">
        <v>793</v>
      </c>
      <c r="C1114" s="167" t="s">
        <v>794</v>
      </c>
      <c r="D1114" s="168">
        <v>0</v>
      </c>
    </row>
    <row r="1115" spans="1:4" ht="30">
      <c r="A1115" s="117">
        <v>1107</v>
      </c>
      <c r="B1115" s="163" t="s">
        <v>795</v>
      </c>
      <c r="C1115" s="164" t="s">
        <v>796</v>
      </c>
      <c r="D1115" s="165">
        <f>SUM(D1116:D1117)</f>
        <v>0</v>
      </c>
    </row>
    <row r="1116" spans="1:4" ht="13.5">
      <c r="A1116" s="117">
        <v>1108</v>
      </c>
      <c r="B1116" s="166" t="s">
        <v>797</v>
      </c>
      <c r="C1116" s="167" t="s">
        <v>798</v>
      </c>
      <c r="D1116" s="168">
        <v>0</v>
      </c>
    </row>
    <row r="1117" spans="1:4" ht="13.5">
      <c r="A1117" s="117">
        <v>1109</v>
      </c>
      <c r="B1117" s="166" t="s">
        <v>799</v>
      </c>
      <c r="C1117" s="167" t="s">
        <v>800</v>
      </c>
      <c r="D1117" s="168">
        <v>0</v>
      </c>
    </row>
    <row r="1118" spans="1:4">
      <c r="A1118" s="117">
        <v>1110</v>
      </c>
      <c r="B1118" s="163" t="s">
        <v>801</v>
      </c>
      <c r="C1118" s="164" t="s">
        <v>802</v>
      </c>
      <c r="D1118" s="165">
        <v>0</v>
      </c>
    </row>
    <row r="1119" spans="1:4" ht="18">
      <c r="A1119" s="117">
        <v>1111</v>
      </c>
      <c r="B1119" s="157" t="s">
        <v>1028</v>
      </c>
      <c r="C1119" s="158" t="s">
        <v>804</v>
      </c>
      <c r="D1119" s="159">
        <f>D1143+D1146+D1147</f>
        <v>547</v>
      </c>
    </row>
    <row r="1120" spans="1:4" ht="17.25">
      <c r="A1120" s="117">
        <v>1112</v>
      </c>
      <c r="B1120" s="121" t="s">
        <v>562</v>
      </c>
      <c r="C1120" s="122" t="s">
        <v>563</v>
      </c>
      <c r="D1120" s="123">
        <f>D1121+D1125</f>
        <v>0</v>
      </c>
    </row>
    <row r="1121" spans="1:4" ht="31.5">
      <c r="A1121" s="117">
        <v>1113</v>
      </c>
      <c r="B1121" s="128" t="s">
        <v>579</v>
      </c>
      <c r="C1121" s="125">
        <v>51</v>
      </c>
      <c r="D1121" s="140">
        <f>D1122</f>
        <v>0</v>
      </c>
    </row>
    <row r="1122" spans="1:4">
      <c r="A1122" s="117">
        <v>1114</v>
      </c>
      <c r="B1122" s="132" t="s">
        <v>588</v>
      </c>
      <c r="C1122" s="133" t="s">
        <v>589</v>
      </c>
      <c r="D1122" s="131">
        <f>SUM(D1123:D1124)</f>
        <v>0</v>
      </c>
    </row>
    <row r="1123" spans="1:4" ht="13.5">
      <c r="A1123" s="117">
        <v>1115</v>
      </c>
      <c r="B1123" s="134" t="s">
        <v>590</v>
      </c>
      <c r="C1123" s="143" t="s">
        <v>591</v>
      </c>
      <c r="D1123" s="136">
        <v>0</v>
      </c>
    </row>
    <row r="1124" spans="1:4" ht="27">
      <c r="A1124" s="117">
        <v>1116</v>
      </c>
      <c r="B1124" s="134" t="s">
        <v>592</v>
      </c>
      <c r="C1124" s="143" t="s">
        <v>593</v>
      </c>
      <c r="D1124" s="136">
        <v>0</v>
      </c>
    </row>
    <row r="1125" spans="1:4" ht="47.25">
      <c r="A1125" s="117">
        <v>1117</v>
      </c>
      <c r="B1125" s="128" t="s">
        <v>638</v>
      </c>
      <c r="C1125" s="127" t="s">
        <v>639</v>
      </c>
      <c r="D1125" s="140">
        <f>D1126</f>
        <v>0</v>
      </c>
    </row>
    <row r="1126" spans="1:4">
      <c r="A1126" s="117">
        <v>1118</v>
      </c>
      <c r="B1126" s="132" t="s">
        <v>640</v>
      </c>
      <c r="C1126" s="133" t="s">
        <v>641</v>
      </c>
      <c r="D1126" s="131">
        <f>SUM(D1127:D1129)</f>
        <v>0</v>
      </c>
    </row>
    <row r="1127" spans="1:4" ht="13.5">
      <c r="A1127" s="117">
        <v>1119</v>
      </c>
      <c r="B1127" s="134" t="s">
        <v>642</v>
      </c>
      <c r="C1127" s="143" t="s">
        <v>643</v>
      </c>
      <c r="D1127" s="136">
        <v>0</v>
      </c>
    </row>
    <row r="1128" spans="1:4" ht="13.5">
      <c r="A1128" s="117">
        <v>1120</v>
      </c>
      <c r="B1128" s="134" t="s">
        <v>644</v>
      </c>
      <c r="C1128" s="143" t="s">
        <v>645</v>
      </c>
      <c r="D1128" s="136">
        <v>0</v>
      </c>
    </row>
    <row r="1129" spans="1:4" ht="13.5">
      <c r="A1129" s="117">
        <v>1121</v>
      </c>
      <c r="B1129" s="134" t="s">
        <v>646</v>
      </c>
      <c r="C1129" s="143" t="s">
        <v>647</v>
      </c>
      <c r="D1129" s="136">
        <v>0</v>
      </c>
    </row>
    <row r="1130" spans="1:4" ht="17.25">
      <c r="A1130" s="117">
        <v>1122</v>
      </c>
      <c r="B1130" s="121" t="s">
        <v>692</v>
      </c>
      <c r="C1130" s="145">
        <v>70</v>
      </c>
      <c r="D1130" s="123">
        <f t="shared" ref="D1130" si="206">D1131</f>
        <v>547</v>
      </c>
    </row>
    <row r="1131" spans="1:4" ht="15.75">
      <c r="A1131" s="117">
        <v>1123</v>
      </c>
      <c r="B1131" s="146" t="s">
        <v>693</v>
      </c>
      <c r="C1131" s="125">
        <v>71</v>
      </c>
      <c r="D1131" s="140">
        <f>D1132+D1137</f>
        <v>547</v>
      </c>
    </row>
    <row r="1132" spans="1:4">
      <c r="A1132" s="117">
        <v>1124</v>
      </c>
      <c r="B1132" s="132" t="s">
        <v>694</v>
      </c>
      <c r="C1132" s="133" t="s">
        <v>695</v>
      </c>
      <c r="D1132" s="131">
        <f>SUM(D1133:D1136)</f>
        <v>90</v>
      </c>
    </row>
    <row r="1133" spans="1:4" ht="13.5">
      <c r="A1133" s="117">
        <v>1125</v>
      </c>
      <c r="B1133" s="134" t="s">
        <v>696</v>
      </c>
      <c r="C1133" s="143" t="s">
        <v>697</v>
      </c>
      <c r="D1133" s="136">
        <v>0</v>
      </c>
    </row>
    <row r="1134" spans="1:4" ht="13.5">
      <c r="A1134" s="117">
        <v>1126</v>
      </c>
      <c r="B1134" s="134" t="s">
        <v>698</v>
      </c>
      <c r="C1134" s="143" t="s">
        <v>699</v>
      </c>
      <c r="D1134" s="136">
        <v>42</v>
      </c>
    </row>
    <row r="1135" spans="1:4" ht="13.5">
      <c r="A1135" s="117">
        <v>1127</v>
      </c>
      <c r="B1135" s="134" t="s">
        <v>700</v>
      </c>
      <c r="C1135" s="143" t="s">
        <v>701</v>
      </c>
      <c r="D1135" s="136">
        <v>24</v>
      </c>
    </row>
    <row r="1136" spans="1:4" ht="13.5">
      <c r="A1136" s="117">
        <v>1128</v>
      </c>
      <c r="B1136" s="134" t="s">
        <v>702</v>
      </c>
      <c r="C1136" s="143" t="s">
        <v>703</v>
      </c>
      <c r="D1136" s="136">
        <v>24</v>
      </c>
    </row>
    <row r="1137" spans="1:4">
      <c r="A1137" s="117">
        <v>1129</v>
      </c>
      <c r="B1137" s="132" t="s">
        <v>704</v>
      </c>
      <c r="C1137" s="133" t="s">
        <v>705</v>
      </c>
      <c r="D1137" s="131">
        <v>457</v>
      </c>
    </row>
    <row r="1138" spans="1:4" ht="34.5">
      <c r="A1138" s="117">
        <v>1130</v>
      </c>
      <c r="B1138" s="121" t="s">
        <v>716</v>
      </c>
      <c r="C1138" s="145" t="s">
        <v>717</v>
      </c>
      <c r="D1138" s="149">
        <f t="shared" ref="D1138:D1140" si="207">D1139</f>
        <v>0</v>
      </c>
    </row>
    <row r="1139" spans="1:4" ht="31.5">
      <c r="A1139" s="117">
        <v>1131</v>
      </c>
      <c r="B1139" s="124" t="s">
        <v>718</v>
      </c>
      <c r="C1139" s="127" t="s">
        <v>719</v>
      </c>
      <c r="D1139" s="126">
        <f t="shared" si="207"/>
        <v>0</v>
      </c>
    </row>
    <row r="1140" spans="1:4">
      <c r="A1140" s="117">
        <v>1132</v>
      </c>
      <c r="B1140" s="129" t="s">
        <v>720</v>
      </c>
      <c r="C1140" s="133" t="s">
        <v>721</v>
      </c>
      <c r="D1140" s="139">
        <f t="shared" si="207"/>
        <v>0</v>
      </c>
    </row>
    <row r="1141" spans="1:4" ht="27">
      <c r="A1141" s="117">
        <v>1133</v>
      </c>
      <c r="B1141" s="134" t="s">
        <v>724</v>
      </c>
      <c r="C1141" s="135" t="s">
        <v>725</v>
      </c>
      <c r="D1141" s="136">
        <v>0</v>
      </c>
    </row>
    <row r="1142" spans="1:4">
      <c r="A1142" s="117">
        <v>1134</v>
      </c>
      <c r="B1142" s="160" t="s">
        <v>730</v>
      </c>
      <c r="C1142" s="161"/>
      <c r="D1142" s="162"/>
    </row>
    <row r="1143" spans="1:4" ht="30">
      <c r="A1143" s="117">
        <v>1135</v>
      </c>
      <c r="B1143" s="163" t="s">
        <v>805</v>
      </c>
      <c r="C1143" s="164" t="s">
        <v>806</v>
      </c>
      <c r="D1143" s="165">
        <f>SUM(D1144:D1145)</f>
        <v>457</v>
      </c>
    </row>
    <row r="1144" spans="1:4" ht="13.5">
      <c r="A1144" s="117">
        <v>1136</v>
      </c>
      <c r="B1144" s="166" t="s">
        <v>807</v>
      </c>
      <c r="C1144" s="167" t="s">
        <v>808</v>
      </c>
      <c r="D1144" s="168">
        <v>457</v>
      </c>
    </row>
    <row r="1145" spans="1:4" ht="13.5">
      <c r="A1145" s="117">
        <v>1137</v>
      </c>
      <c r="B1145" s="166" t="s">
        <v>809</v>
      </c>
      <c r="C1145" s="167" t="s">
        <v>810</v>
      </c>
      <c r="D1145" s="168">
        <v>0</v>
      </c>
    </row>
    <row r="1146" spans="1:4">
      <c r="A1146" s="117">
        <v>1138</v>
      </c>
      <c r="B1146" s="163" t="s">
        <v>811</v>
      </c>
      <c r="C1146" s="164" t="s">
        <v>812</v>
      </c>
      <c r="D1146" s="165">
        <v>90</v>
      </c>
    </row>
    <row r="1147" spans="1:4" ht="30">
      <c r="A1147" s="117">
        <v>1139</v>
      </c>
      <c r="B1147" s="163" t="s">
        <v>813</v>
      </c>
      <c r="C1147" s="164" t="s">
        <v>814</v>
      </c>
      <c r="D1147" s="165">
        <f t="shared" ref="D1147" si="208">D1148</f>
        <v>0</v>
      </c>
    </row>
    <row r="1148" spans="1:4" ht="13.5">
      <c r="A1148" s="117">
        <v>1140</v>
      </c>
      <c r="B1148" s="166" t="s">
        <v>815</v>
      </c>
      <c r="C1148" s="167" t="s">
        <v>816</v>
      </c>
      <c r="D1148" s="168">
        <v>0</v>
      </c>
    </row>
    <row r="1149" spans="1:4" ht="36">
      <c r="A1149" s="117">
        <v>1141</v>
      </c>
      <c r="B1149" s="157" t="s">
        <v>817</v>
      </c>
      <c r="C1149" s="158" t="s">
        <v>818</v>
      </c>
      <c r="D1149" s="159">
        <f>D1175+D1185+D1189+D1190</f>
        <v>50943</v>
      </c>
    </row>
    <row r="1150" spans="1:4" ht="17.25">
      <c r="A1150" s="117">
        <v>1142</v>
      </c>
      <c r="B1150" s="121" t="s">
        <v>562</v>
      </c>
      <c r="C1150" s="122" t="s">
        <v>563</v>
      </c>
      <c r="D1150" s="123">
        <f>D1151+D1154</f>
        <v>29264</v>
      </c>
    </row>
    <row r="1151" spans="1:4" ht="15.75">
      <c r="A1151" s="117">
        <v>1143</v>
      </c>
      <c r="B1151" s="128" t="s">
        <v>596</v>
      </c>
      <c r="C1151" s="125">
        <v>55</v>
      </c>
      <c r="D1151" s="140">
        <f t="shared" ref="D1151:D1152" si="209">D1152</f>
        <v>8944</v>
      </c>
    </row>
    <row r="1152" spans="1:4">
      <c r="A1152" s="117">
        <v>1144</v>
      </c>
      <c r="B1152" s="129" t="s">
        <v>597</v>
      </c>
      <c r="C1152" s="133" t="s">
        <v>598</v>
      </c>
      <c r="D1152" s="131">
        <f t="shared" si="209"/>
        <v>8944</v>
      </c>
    </row>
    <row r="1153" spans="1:4" ht="13.5">
      <c r="A1153" s="117">
        <v>1145</v>
      </c>
      <c r="B1153" s="134" t="s">
        <v>599</v>
      </c>
      <c r="C1153" s="135" t="s">
        <v>600</v>
      </c>
      <c r="D1153" s="136">
        <f>645+1232+7067</f>
        <v>8944</v>
      </c>
    </row>
    <row r="1154" spans="1:4" ht="47.25">
      <c r="A1154" s="117">
        <v>1146</v>
      </c>
      <c r="B1154" s="128" t="s">
        <v>638</v>
      </c>
      <c r="C1154" s="127" t="s">
        <v>639</v>
      </c>
      <c r="D1154" s="140">
        <f>D1155+D1159</f>
        <v>20320</v>
      </c>
    </row>
    <row r="1155" spans="1:4">
      <c r="A1155" s="117">
        <v>1147</v>
      </c>
      <c r="B1155" s="132" t="s">
        <v>640</v>
      </c>
      <c r="C1155" s="133" t="s">
        <v>641</v>
      </c>
      <c r="D1155" s="131">
        <f>SUM(D1156:D1158)</f>
        <v>20320</v>
      </c>
    </row>
    <row r="1156" spans="1:4" ht="13.5">
      <c r="A1156" s="117">
        <v>1148</v>
      </c>
      <c r="B1156" s="134" t="s">
        <v>642</v>
      </c>
      <c r="C1156" s="143" t="s">
        <v>643</v>
      </c>
      <c r="D1156" s="136">
        <f>1871+8+119</f>
        <v>1998</v>
      </c>
    </row>
    <row r="1157" spans="1:4" ht="13.5">
      <c r="A1157" s="117">
        <v>1149</v>
      </c>
      <c r="B1157" s="134" t="s">
        <v>644</v>
      </c>
      <c r="C1157" s="143" t="s">
        <v>645</v>
      </c>
      <c r="D1157" s="136">
        <f>10600+42+670</f>
        <v>11312</v>
      </c>
    </row>
    <row r="1158" spans="1:4" ht="13.5">
      <c r="A1158" s="117">
        <v>1150</v>
      </c>
      <c r="B1158" s="134" t="s">
        <v>646</v>
      </c>
      <c r="C1158" s="143" t="s">
        <v>647</v>
      </c>
      <c r="D1158" s="136">
        <f>7000+10</f>
        <v>7010</v>
      </c>
    </row>
    <row r="1159" spans="1:4" ht="30">
      <c r="A1159" s="117">
        <v>1151</v>
      </c>
      <c r="B1159" s="132" t="s">
        <v>654</v>
      </c>
      <c r="C1159" s="133" t="s">
        <v>655</v>
      </c>
      <c r="D1159" s="131">
        <f>SUM(D1160:D1162)</f>
        <v>0</v>
      </c>
    </row>
    <row r="1160" spans="1:4" ht="13.5">
      <c r="A1160" s="117">
        <v>1152</v>
      </c>
      <c r="B1160" s="134" t="s">
        <v>656</v>
      </c>
      <c r="C1160" s="143" t="s">
        <v>657</v>
      </c>
      <c r="D1160" s="136">
        <f>0+119-119</f>
        <v>0</v>
      </c>
    </row>
    <row r="1161" spans="1:4" ht="13.5">
      <c r="A1161" s="117">
        <v>1153</v>
      </c>
      <c r="B1161" s="134" t="s">
        <v>658</v>
      </c>
      <c r="C1161" s="143" t="s">
        <v>659</v>
      </c>
      <c r="D1161" s="136">
        <f>0+670-670</f>
        <v>0</v>
      </c>
    </row>
    <row r="1162" spans="1:4" ht="13.5">
      <c r="A1162" s="117">
        <v>1154</v>
      </c>
      <c r="B1162" s="134" t="s">
        <v>660</v>
      </c>
      <c r="C1162" s="143" t="s">
        <v>661</v>
      </c>
      <c r="D1162" s="136">
        <v>0</v>
      </c>
    </row>
    <row r="1163" spans="1:4" ht="17.25">
      <c r="A1163" s="117">
        <v>1155</v>
      </c>
      <c r="B1163" s="121" t="s">
        <v>692</v>
      </c>
      <c r="C1163" s="145">
        <v>70</v>
      </c>
      <c r="D1163" s="123">
        <f>D1164+D1171</f>
        <v>21679</v>
      </c>
    </row>
    <row r="1164" spans="1:4" ht="15.75">
      <c r="A1164" s="117">
        <v>1156</v>
      </c>
      <c r="B1164" s="146" t="s">
        <v>693</v>
      </c>
      <c r="C1164" s="125">
        <v>71</v>
      </c>
      <c r="D1164" s="140">
        <f>D1165+D1170</f>
        <v>21679</v>
      </c>
    </row>
    <row r="1165" spans="1:4">
      <c r="A1165" s="117">
        <v>1157</v>
      </c>
      <c r="B1165" s="132" t="s">
        <v>694</v>
      </c>
      <c r="C1165" s="133" t="s">
        <v>695</v>
      </c>
      <c r="D1165" s="131">
        <f>SUM(D1166:D1169)</f>
        <v>21529</v>
      </c>
    </row>
    <row r="1166" spans="1:4" ht="13.5">
      <c r="A1166" s="117">
        <v>1158</v>
      </c>
      <c r="B1166" s="134" t="s">
        <v>696</v>
      </c>
      <c r="C1166" s="143" t="s">
        <v>697</v>
      </c>
      <c r="D1166" s="136">
        <f>100+38+60+150+25+1191+119+250+2445+8000+4000+350+90+550+150+100+150+100+2000+140</f>
        <v>20008</v>
      </c>
    </row>
    <row r="1167" spans="1:4" ht="13.5">
      <c r="A1167" s="117">
        <v>1159</v>
      </c>
      <c r="B1167" s="134" t="s">
        <v>698</v>
      </c>
      <c r="C1167" s="143" t="s">
        <v>699</v>
      </c>
      <c r="D1167" s="136">
        <f>350+250+100</f>
        <v>700</v>
      </c>
    </row>
    <row r="1168" spans="1:4" ht="13.5">
      <c r="A1168" s="117">
        <v>1160</v>
      </c>
      <c r="B1168" s="134" t="s">
        <v>700</v>
      </c>
      <c r="C1168" s="143" t="s">
        <v>701</v>
      </c>
      <c r="D1168" s="136">
        <v>0</v>
      </c>
    </row>
    <row r="1169" spans="1:4" ht="13.5">
      <c r="A1169" s="117">
        <v>1161</v>
      </c>
      <c r="B1169" s="134" t="s">
        <v>702</v>
      </c>
      <c r="C1169" s="143" t="s">
        <v>703</v>
      </c>
      <c r="D1169" s="136">
        <f>350+250+150+71</f>
        <v>821</v>
      </c>
    </row>
    <row r="1170" spans="1:4">
      <c r="A1170" s="117">
        <v>1162</v>
      </c>
      <c r="B1170" s="132" t="s">
        <v>704</v>
      </c>
      <c r="C1170" s="133" t="s">
        <v>705</v>
      </c>
      <c r="D1170" s="131">
        <v>150</v>
      </c>
    </row>
    <row r="1171" spans="1:4" ht="15.75">
      <c r="A1171" s="117">
        <v>1163</v>
      </c>
      <c r="B1171" s="146" t="s">
        <v>706</v>
      </c>
      <c r="C1171" s="125" t="s">
        <v>707</v>
      </c>
      <c r="D1171" s="140">
        <f t="shared" ref="D1171:D1172" si="210">D1172</f>
        <v>0</v>
      </c>
    </row>
    <row r="1172" spans="1:4">
      <c r="A1172" s="117">
        <v>1164</v>
      </c>
      <c r="B1172" s="132" t="s">
        <v>708</v>
      </c>
      <c r="C1172" s="133" t="s">
        <v>709</v>
      </c>
      <c r="D1172" s="131">
        <f t="shared" si="210"/>
        <v>0</v>
      </c>
    </row>
    <row r="1173" spans="1:4" ht="13.5">
      <c r="A1173" s="117">
        <v>1165</v>
      </c>
      <c r="B1173" s="134" t="s">
        <v>710</v>
      </c>
      <c r="C1173" s="143" t="s">
        <v>711</v>
      </c>
      <c r="D1173" s="136">
        <v>0</v>
      </c>
    </row>
    <row r="1174" spans="1:4">
      <c r="A1174" s="117">
        <v>1166</v>
      </c>
      <c r="B1174" s="160" t="s">
        <v>730</v>
      </c>
      <c r="C1174" s="161"/>
      <c r="D1174" s="162"/>
    </row>
    <row r="1175" spans="1:4" ht="30">
      <c r="A1175" s="117">
        <v>1167</v>
      </c>
      <c r="B1175" s="163" t="s">
        <v>819</v>
      </c>
      <c r="C1175" s="164" t="s">
        <v>820</v>
      </c>
      <c r="D1175" s="165">
        <f>SUM(D1176:D1184)</f>
        <v>1113</v>
      </c>
    </row>
    <row r="1176" spans="1:4" ht="13.5">
      <c r="A1176" s="117">
        <v>1168</v>
      </c>
      <c r="B1176" s="166" t="s">
        <v>821</v>
      </c>
      <c r="C1176" s="167" t="s">
        <v>822</v>
      </c>
      <c r="D1176" s="168">
        <v>0</v>
      </c>
    </row>
    <row r="1177" spans="1:4" ht="13.5">
      <c r="A1177" s="117">
        <v>1169</v>
      </c>
      <c r="B1177" s="166" t="s">
        <v>823</v>
      </c>
      <c r="C1177" s="167" t="s">
        <v>824</v>
      </c>
      <c r="D1177" s="168">
        <v>0</v>
      </c>
    </row>
    <row r="1178" spans="1:4" ht="13.5">
      <c r="A1178" s="117">
        <v>1170</v>
      </c>
      <c r="B1178" s="166" t="s">
        <v>825</v>
      </c>
      <c r="C1178" s="167" t="s">
        <v>826</v>
      </c>
      <c r="D1178" s="168">
        <v>0</v>
      </c>
    </row>
    <row r="1179" spans="1:4" ht="13.5">
      <c r="A1179" s="117">
        <v>1171</v>
      </c>
      <c r="B1179" s="166" t="s">
        <v>827</v>
      </c>
      <c r="C1179" s="167" t="s">
        <v>828</v>
      </c>
      <c r="D1179" s="168">
        <v>0</v>
      </c>
    </row>
    <row r="1180" spans="1:4" ht="13.5">
      <c r="A1180" s="117">
        <v>1172</v>
      </c>
      <c r="B1180" s="166" t="s">
        <v>829</v>
      </c>
      <c r="C1180" s="167" t="s">
        <v>830</v>
      </c>
      <c r="D1180" s="168">
        <v>0</v>
      </c>
    </row>
    <row r="1181" spans="1:4" ht="13.5">
      <c r="A1181" s="117">
        <v>1173</v>
      </c>
      <c r="B1181" s="166" t="s">
        <v>831</v>
      </c>
      <c r="C1181" s="167" t="s">
        <v>832</v>
      </c>
      <c r="D1181" s="168">
        <v>0</v>
      </c>
    </row>
    <row r="1182" spans="1:4" ht="13.5">
      <c r="A1182" s="117">
        <v>1174</v>
      </c>
      <c r="B1182" s="166" t="s">
        <v>1011</v>
      </c>
      <c r="C1182" s="167" t="s">
        <v>834</v>
      </c>
      <c r="D1182" s="168">
        <v>0</v>
      </c>
    </row>
    <row r="1183" spans="1:4" ht="13.5">
      <c r="A1183" s="117">
        <v>1175</v>
      </c>
      <c r="B1183" s="166" t="s">
        <v>1012</v>
      </c>
      <c r="C1183" s="167" t="s">
        <v>836</v>
      </c>
      <c r="D1183" s="168">
        <f>973+140</f>
        <v>1113</v>
      </c>
    </row>
    <row r="1184" spans="1:4" ht="13.5">
      <c r="A1184" s="117">
        <v>1176</v>
      </c>
      <c r="B1184" s="166" t="s">
        <v>837</v>
      </c>
      <c r="C1184" s="167" t="s">
        <v>838</v>
      </c>
      <c r="D1184" s="168">
        <v>0</v>
      </c>
    </row>
    <row r="1185" spans="1:4">
      <c r="A1185" s="117">
        <v>1177</v>
      </c>
      <c r="B1185" s="163" t="s">
        <v>839</v>
      </c>
      <c r="C1185" s="164" t="s">
        <v>840</v>
      </c>
      <c r="D1185" s="165">
        <f>SUM(D1186:D1188)</f>
        <v>48598</v>
      </c>
    </row>
    <row r="1186" spans="1:4" ht="13.5">
      <c r="A1186" s="117">
        <v>1178</v>
      </c>
      <c r="B1186" s="166" t="s">
        <v>841</v>
      </c>
      <c r="C1186" s="167" t="s">
        <v>842</v>
      </c>
      <c r="D1186" s="168">
        <v>0</v>
      </c>
    </row>
    <row r="1187" spans="1:4" ht="13.5">
      <c r="A1187" s="117">
        <v>1179</v>
      </c>
      <c r="B1187" s="166" t="s">
        <v>843</v>
      </c>
      <c r="C1187" s="167" t="s">
        <v>844</v>
      </c>
      <c r="D1187" s="168">
        <v>0</v>
      </c>
    </row>
    <row r="1188" spans="1:4" ht="27">
      <c r="A1188" s="117">
        <v>1180</v>
      </c>
      <c r="B1188" s="166" t="s">
        <v>845</v>
      </c>
      <c r="C1188" s="167" t="s">
        <v>846</v>
      </c>
      <c r="D1188" s="226">
        <f>19471+60+789+645+7067+20566</f>
        <v>48598</v>
      </c>
    </row>
    <row r="1189" spans="1:4">
      <c r="A1189" s="117">
        <v>1181</v>
      </c>
      <c r="B1189" s="163" t="s">
        <v>847</v>
      </c>
      <c r="C1189" s="164" t="s">
        <v>848</v>
      </c>
      <c r="D1189" s="165">
        <v>0</v>
      </c>
    </row>
    <row r="1190" spans="1:4">
      <c r="A1190" s="117">
        <v>1182</v>
      </c>
      <c r="B1190" s="163" t="s">
        <v>849</v>
      </c>
      <c r="C1190" s="164" t="s">
        <v>850</v>
      </c>
      <c r="D1190" s="165">
        <v>1232</v>
      </c>
    </row>
    <row r="1191" spans="1:4" ht="54">
      <c r="A1191" s="117">
        <v>1183</v>
      </c>
      <c r="B1191" s="157" t="s">
        <v>1029</v>
      </c>
      <c r="C1191" s="158" t="s">
        <v>852</v>
      </c>
      <c r="D1191" s="159">
        <f>D1206+D1207+D1209+D1210+D1211+D1212+D1213+D1216</f>
        <v>4711</v>
      </c>
    </row>
    <row r="1192" spans="1:4" ht="17.25">
      <c r="A1192" s="117">
        <v>1184</v>
      </c>
      <c r="B1192" s="121" t="s">
        <v>562</v>
      </c>
      <c r="C1192" s="122" t="s">
        <v>563</v>
      </c>
      <c r="D1192" s="123">
        <f t="shared" ref="D1192:D1193" si="211">D1193</f>
        <v>3488</v>
      </c>
    </row>
    <row r="1193" spans="1:4" ht="47.25">
      <c r="A1193" s="117">
        <v>1185</v>
      </c>
      <c r="B1193" s="128" t="s">
        <v>638</v>
      </c>
      <c r="C1193" s="127" t="s">
        <v>639</v>
      </c>
      <c r="D1193" s="140">
        <f t="shared" si="211"/>
        <v>3488</v>
      </c>
    </row>
    <row r="1194" spans="1:4">
      <c r="A1194" s="117">
        <v>1186</v>
      </c>
      <c r="B1194" s="132" t="s">
        <v>640</v>
      </c>
      <c r="C1194" s="133" t="s">
        <v>641</v>
      </c>
      <c r="D1194" s="131">
        <f>SUM(D1195:D1197)</f>
        <v>3488</v>
      </c>
    </row>
    <row r="1195" spans="1:4" ht="13.5">
      <c r="A1195" s="117">
        <v>1187</v>
      </c>
      <c r="B1195" s="134" t="s">
        <v>642</v>
      </c>
      <c r="C1195" s="143" t="s">
        <v>643</v>
      </c>
      <c r="D1195" s="136">
        <f>463+30</f>
        <v>493</v>
      </c>
    </row>
    <row r="1196" spans="1:4" ht="13.5">
      <c r="A1196" s="117">
        <v>1188</v>
      </c>
      <c r="B1196" s="134" t="s">
        <v>644</v>
      </c>
      <c r="C1196" s="143" t="s">
        <v>645</v>
      </c>
      <c r="D1196" s="136">
        <f>2625+170</f>
        <v>2795</v>
      </c>
    </row>
    <row r="1197" spans="1:4" ht="13.5">
      <c r="A1197" s="117">
        <v>1189</v>
      </c>
      <c r="B1197" s="134" t="s">
        <v>646</v>
      </c>
      <c r="C1197" s="143" t="s">
        <v>647</v>
      </c>
      <c r="D1197" s="136">
        <f>0+200</f>
        <v>200</v>
      </c>
    </row>
    <row r="1198" spans="1:4" ht="17.25">
      <c r="A1198" s="117">
        <v>1190</v>
      </c>
      <c r="B1198" s="121" t="s">
        <v>692</v>
      </c>
      <c r="C1198" s="145">
        <v>70</v>
      </c>
      <c r="D1198" s="123">
        <f t="shared" ref="D1198:D1199" si="212">D1199</f>
        <v>1223</v>
      </c>
    </row>
    <row r="1199" spans="1:4" ht="15.75">
      <c r="A1199" s="117">
        <v>1191</v>
      </c>
      <c r="B1199" s="146" t="s">
        <v>693</v>
      </c>
      <c r="C1199" s="125">
        <v>71</v>
      </c>
      <c r="D1199" s="140">
        <f t="shared" si="212"/>
        <v>1223</v>
      </c>
    </row>
    <row r="1200" spans="1:4">
      <c r="A1200" s="117">
        <v>1192</v>
      </c>
      <c r="B1200" s="132" t="s">
        <v>694</v>
      </c>
      <c r="C1200" s="133" t="s">
        <v>695</v>
      </c>
      <c r="D1200" s="131">
        <f>SUM(D1201:D1204)</f>
        <v>1223</v>
      </c>
    </row>
    <row r="1201" spans="1:4" ht="13.5">
      <c r="A1201" s="117">
        <v>1193</v>
      </c>
      <c r="B1201" s="134" t="s">
        <v>696</v>
      </c>
      <c r="C1201" s="143" t="s">
        <v>697</v>
      </c>
      <c r="D1201" s="136">
        <f>475+80+80</f>
        <v>635</v>
      </c>
    </row>
    <row r="1202" spans="1:4" ht="13.5">
      <c r="A1202" s="117">
        <v>1194</v>
      </c>
      <c r="B1202" s="134" t="s">
        <v>698</v>
      </c>
      <c r="C1202" s="143" t="s">
        <v>699</v>
      </c>
      <c r="D1202" s="136">
        <f>283+195+10</f>
        <v>488</v>
      </c>
    </row>
    <row r="1203" spans="1:4" ht="13.5">
      <c r="A1203" s="117">
        <v>1195</v>
      </c>
      <c r="B1203" s="134" t="s">
        <v>700</v>
      </c>
      <c r="C1203" s="143" t="s">
        <v>701</v>
      </c>
      <c r="D1203" s="136">
        <v>30</v>
      </c>
    </row>
    <row r="1204" spans="1:4" ht="13.5">
      <c r="A1204" s="117">
        <v>1196</v>
      </c>
      <c r="B1204" s="134" t="s">
        <v>702</v>
      </c>
      <c r="C1204" s="143" t="s">
        <v>703</v>
      </c>
      <c r="D1204" s="136">
        <v>70</v>
      </c>
    </row>
    <row r="1205" spans="1:4">
      <c r="A1205" s="117">
        <v>1197</v>
      </c>
      <c r="B1205" s="160" t="s">
        <v>730</v>
      </c>
      <c r="C1205" s="161"/>
      <c r="D1205" s="162"/>
    </row>
    <row r="1206" spans="1:4">
      <c r="A1206" s="117">
        <v>1198</v>
      </c>
      <c r="B1206" s="163" t="s">
        <v>853</v>
      </c>
      <c r="C1206" s="164" t="s">
        <v>854</v>
      </c>
      <c r="D1206" s="165">
        <v>195</v>
      </c>
    </row>
    <row r="1207" spans="1:4">
      <c r="A1207" s="117">
        <v>1199</v>
      </c>
      <c r="B1207" s="163" t="s">
        <v>855</v>
      </c>
      <c r="C1207" s="164" t="s">
        <v>856</v>
      </c>
      <c r="D1207" s="165">
        <f t="shared" ref="D1207" si="213">D1208</f>
        <v>0</v>
      </c>
    </row>
    <row r="1208" spans="1:4" ht="13.5">
      <c r="A1208" s="117">
        <v>1200</v>
      </c>
      <c r="B1208" s="166" t="s">
        <v>857</v>
      </c>
      <c r="C1208" s="167" t="s">
        <v>858</v>
      </c>
      <c r="D1208" s="168">
        <v>0</v>
      </c>
    </row>
    <row r="1209" spans="1:4">
      <c r="A1209" s="117">
        <v>1201</v>
      </c>
      <c r="B1209" s="163" t="s">
        <v>859</v>
      </c>
      <c r="C1209" s="164" t="s">
        <v>860</v>
      </c>
      <c r="D1209" s="165">
        <v>0</v>
      </c>
    </row>
    <row r="1210" spans="1:4">
      <c r="A1210" s="117">
        <v>1202</v>
      </c>
      <c r="B1210" s="163" t="s">
        <v>861</v>
      </c>
      <c r="C1210" s="164" t="s">
        <v>862</v>
      </c>
      <c r="D1210" s="165">
        <v>0</v>
      </c>
    </row>
    <row r="1211" spans="1:4">
      <c r="A1211" s="117">
        <v>1203</v>
      </c>
      <c r="B1211" s="163" t="s">
        <v>863</v>
      </c>
      <c r="C1211" s="164" t="s">
        <v>864</v>
      </c>
      <c r="D1211" s="165">
        <v>50</v>
      </c>
    </row>
    <row r="1212" spans="1:4">
      <c r="A1212" s="117">
        <v>1204</v>
      </c>
      <c r="B1212" s="163" t="s">
        <v>865</v>
      </c>
      <c r="C1212" s="164" t="s">
        <v>866</v>
      </c>
      <c r="D1212" s="165">
        <v>0</v>
      </c>
    </row>
    <row r="1213" spans="1:4" ht="30">
      <c r="A1213" s="117">
        <v>1205</v>
      </c>
      <c r="B1213" s="163" t="s">
        <v>867</v>
      </c>
      <c r="C1213" s="164" t="s">
        <v>868</v>
      </c>
      <c r="D1213" s="165">
        <f>SUM(D1214:D1215)</f>
        <v>10</v>
      </c>
    </row>
    <row r="1214" spans="1:4" ht="13.5">
      <c r="A1214" s="117">
        <v>1206</v>
      </c>
      <c r="B1214" s="166" t="s">
        <v>869</v>
      </c>
      <c r="C1214" s="167" t="s">
        <v>870</v>
      </c>
      <c r="D1214" s="174">
        <v>0</v>
      </c>
    </row>
    <row r="1215" spans="1:4" ht="13.5">
      <c r="A1215" s="117">
        <v>1207</v>
      </c>
      <c r="B1215" s="166" t="s">
        <v>871</v>
      </c>
      <c r="C1215" s="167" t="s">
        <v>872</v>
      </c>
      <c r="D1215" s="168">
        <v>10</v>
      </c>
    </row>
    <row r="1216" spans="1:4" ht="30">
      <c r="A1216" s="117">
        <v>1208</v>
      </c>
      <c r="B1216" s="163" t="s">
        <v>873</v>
      </c>
      <c r="C1216" s="164" t="s">
        <v>874</v>
      </c>
      <c r="D1216" s="165">
        <f t="shared" ref="D1216" si="214">D1217</f>
        <v>4456</v>
      </c>
    </row>
    <row r="1217" spans="1:4" ht="13.5">
      <c r="A1217" s="117">
        <v>1209</v>
      </c>
      <c r="B1217" s="166" t="s">
        <v>875</v>
      </c>
      <c r="C1217" s="167" t="s">
        <v>876</v>
      </c>
      <c r="D1217" s="168">
        <f>3088+400+425+543</f>
        <v>4456</v>
      </c>
    </row>
    <row r="1218" spans="1:4" ht="30">
      <c r="A1218" s="117">
        <v>1210</v>
      </c>
      <c r="B1218" s="169" t="s">
        <v>877</v>
      </c>
      <c r="C1218" s="175" t="s">
        <v>878</v>
      </c>
      <c r="D1218" s="171">
        <f>D1219+D1246</f>
        <v>32841</v>
      </c>
    </row>
    <row r="1219" spans="1:4" ht="36">
      <c r="A1219" s="117">
        <v>1211</v>
      </c>
      <c r="B1219" s="157" t="s">
        <v>879</v>
      </c>
      <c r="C1219" s="158" t="s">
        <v>880</v>
      </c>
      <c r="D1219" s="159">
        <f>D1237+D1240+D1243+D1244+D1245</f>
        <v>9871</v>
      </c>
    </row>
    <row r="1220" spans="1:4" ht="17.25">
      <c r="A1220" s="117">
        <v>1212</v>
      </c>
      <c r="B1220" s="121" t="s">
        <v>562</v>
      </c>
      <c r="C1220" s="122" t="s">
        <v>563</v>
      </c>
      <c r="D1220" s="123">
        <f t="shared" ref="D1220:D1222" si="215">D1221</f>
        <v>500</v>
      </c>
    </row>
    <row r="1221" spans="1:4" ht="15.75">
      <c r="A1221" s="117">
        <v>1213</v>
      </c>
      <c r="B1221" s="128" t="s">
        <v>596</v>
      </c>
      <c r="C1221" s="125">
        <v>55</v>
      </c>
      <c r="D1221" s="140">
        <f t="shared" si="215"/>
        <v>500</v>
      </c>
    </row>
    <row r="1222" spans="1:4">
      <c r="A1222" s="117">
        <v>1214</v>
      </c>
      <c r="B1222" s="129" t="s">
        <v>597</v>
      </c>
      <c r="C1222" s="133" t="s">
        <v>598</v>
      </c>
      <c r="D1222" s="131">
        <f t="shared" si="215"/>
        <v>500</v>
      </c>
    </row>
    <row r="1223" spans="1:4" ht="13.5">
      <c r="A1223" s="117">
        <v>1215</v>
      </c>
      <c r="B1223" s="134" t="s">
        <v>599</v>
      </c>
      <c r="C1223" s="135" t="s">
        <v>600</v>
      </c>
      <c r="D1223" s="136">
        <v>500</v>
      </c>
    </row>
    <row r="1224" spans="1:4" ht="17.25">
      <c r="A1224" s="117">
        <v>1216</v>
      </c>
      <c r="B1224" s="121" t="s">
        <v>692</v>
      </c>
      <c r="C1224" s="145">
        <v>70</v>
      </c>
      <c r="D1224" s="123">
        <f t="shared" ref="D1224" si="216">D1225</f>
        <v>9371</v>
      </c>
    </row>
    <row r="1225" spans="1:4" ht="15.75">
      <c r="A1225" s="117">
        <v>1217</v>
      </c>
      <c r="B1225" s="146" t="s">
        <v>693</v>
      </c>
      <c r="C1225" s="125">
        <v>71</v>
      </c>
      <c r="D1225" s="140">
        <f>D1226+D1231</f>
        <v>9371</v>
      </c>
    </row>
    <row r="1226" spans="1:4">
      <c r="A1226" s="117">
        <v>1218</v>
      </c>
      <c r="B1226" s="132" t="s">
        <v>694</v>
      </c>
      <c r="C1226" s="133" t="s">
        <v>695</v>
      </c>
      <c r="D1226" s="131">
        <f>SUM(D1227:D1230)</f>
        <v>9371</v>
      </c>
    </row>
    <row r="1227" spans="1:4" ht="13.5">
      <c r="A1227" s="117">
        <v>1219</v>
      </c>
      <c r="B1227" s="134" t="s">
        <v>696</v>
      </c>
      <c r="C1227" s="143" t="s">
        <v>697</v>
      </c>
      <c r="D1227" s="136">
        <v>9371</v>
      </c>
    </row>
    <row r="1228" spans="1:4" ht="13.5">
      <c r="A1228" s="117">
        <v>1220</v>
      </c>
      <c r="B1228" s="134" t="s">
        <v>698</v>
      </c>
      <c r="C1228" s="143" t="s">
        <v>699</v>
      </c>
      <c r="D1228" s="136">
        <v>0</v>
      </c>
    </row>
    <row r="1229" spans="1:4" ht="13.5">
      <c r="A1229" s="117">
        <v>1221</v>
      </c>
      <c r="B1229" s="134" t="s">
        <v>700</v>
      </c>
      <c r="C1229" s="143" t="s">
        <v>701</v>
      </c>
      <c r="D1229" s="136">
        <v>0</v>
      </c>
    </row>
    <row r="1230" spans="1:4" ht="13.5">
      <c r="A1230" s="117">
        <v>1222</v>
      </c>
      <c r="B1230" s="134" t="s">
        <v>702</v>
      </c>
      <c r="C1230" s="143" t="s">
        <v>703</v>
      </c>
      <c r="D1230" s="136">
        <v>0</v>
      </c>
    </row>
    <row r="1231" spans="1:4">
      <c r="A1231" s="117">
        <v>1223</v>
      </c>
      <c r="B1231" s="132" t="s">
        <v>704</v>
      </c>
      <c r="C1231" s="133" t="s">
        <v>705</v>
      </c>
      <c r="D1231" s="131">
        <v>0</v>
      </c>
    </row>
    <row r="1232" spans="1:4" ht="34.5">
      <c r="A1232" s="117">
        <v>1224</v>
      </c>
      <c r="B1232" s="121" t="s">
        <v>716</v>
      </c>
      <c r="C1232" s="145" t="s">
        <v>717</v>
      </c>
      <c r="D1232" s="149">
        <f t="shared" ref="D1232:D1234" si="217">D1233</f>
        <v>0</v>
      </c>
    </row>
    <row r="1233" spans="1:4" ht="31.5">
      <c r="A1233" s="117">
        <v>1225</v>
      </c>
      <c r="B1233" s="124" t="s">
        <v>718</v>
      </c>
      <c r="C1233" s="127" t="s">
        <v>719</v>
      </c>
      <c r="D1233" s="126">
        <f t="shared" si="217"/>
        <v>0</v>
      </c>
    </row>
    <row r="1234" spans="1:4">
      <c r="A1234" s="117">
        <v>1226</v>
      </c>
      <c r="B1234" s="129" t="s">
        <v>720</v>
      </c>
      <c r="C1234" s="133" t="s">
        <v>721</v>
      </c>
      <c r="D1234" s="139">
        <f t="shared" si="217"/>
        <v>0</v>
      </c>
    </row>
    <row r="1235" spans="1:4" ht="27">
      <c r="A1235" s="117">
        <v>1227</v>
      </c>
      <c r="B1235" s="134" t="s">
        <v>724</v>
      </c>
      <c r="C1235" s="135" t="s">
        <v>725</v>
      </c>
      <c r="D1235" s="136">
        <v>0</v>
      </c>
    </row>
    <row r="1236" spans="1:4">
      <c r="A1236" s="117">
        <v>1228</v>
      </c>
      <c r="B1236" s="160" t="s">
        <v>730</v>
      </c>
      <c r="C1236" s="161"/>
      <c r="D1236" s="162"/>
    </row>
    <row r="1237" spans="1:4">
      <c r="A1237" s="117">
        <v>1229</v>
      </c>
      <c r="B1237" s="163" t="s">
        <v>881</v>
      </c>
      <c r="C1237" s="164" t="s">
        <v>882</v>
      </c>
      <c r="D1237" s="165">
        <f>SUM(D1238:D1239)</f>
        <v>934</v>
      </c>
    </row>
    <row r="1238" spans="1:4" ht="13.5">
      <c r="A1238" s="117">
        <v>1230</v>
      </c>
      <c r="B1238" s="166" t="s">
        <v>883</v>
      </c>
      <c r="C1238" s="167" t="s">
        <v>884</v>
      </c>
      <c r="D1238" s="168">
        <v>580</v>
      </c>
    </row>
    <row r="1239" spans="1:4" ht="13.5">
      <c r="A1239" s="117">
        <v>1231</v>
      </c>
      <c r="B1239" s="166" t="s">
        <v>885</v>
      </c>
      <c r="C1239" s="167" t="s">
        <v>886</v>
      </c>
      <c r="D1239" s="168">
        <v>354</v>
      </c>
    </row>
    <row r="1240" spans="1:4" ht="30">
      <c r="A1240" s="117">
        <v>1232</v>
      </c>
      <c r="B1240" s="163" t="s">
        <v>887</v>
      </c>
      <c r="C1240" s="164" t="s">
        <v>888</v>
      </c>
      <c r="D1240" s="165">
        <f>SUM(D1241:D1242)</f>
        <v>0</v>
      </c>
    </row>
    <row r="1241" spans="1:4" ht="13.5">
      <c r="A1241" s="117">
        <v>1233</v>
      </c>
      <c r="B1241" s="166" t="s">
        <v>889</v>
      </c>
      <c r="C1241" s="167" t="s">
        <v>890</v>
      </c>
      <c r="D1241" s="168">
        <v>0</v>
      </c>
    </row>
    <row r="1242" spans="1:4" ht="13.5">
      <c r="A1242" s="117">
        <v>1234</v>
      </c>
      <c r="B1242" s="166" t="s">
        <v>891</v>
      </c>
      <c r="C1242" s="167" t="s">
        <v>892</v>
      </c>
      <c r="D1242" s="168">
        <v>0</v>
      </c>
    </row>
    <row r="1243" spans="1:4">
      <c r="A1243" s="117">
        <v>1235</v>
      </c>
      <c r="B1243" s="163" t="s">
        <v>893</v>
      </c>
      <c r="C1243" s="164" t="s">
        <v>894</v>
      </c>
      <c r="D1243" s="165">
        <v>500</v>
      </c>
    </row>
    <row r="1244" spans="1:4">
      <c r="A1244" s="117">
        <v>1236</v>
      </c>
      <c r="B1244" s="163" t="s">
        <v>895</v>
      </c>
      <c r="C1244" s="164" t="s">
        <v>896</v>
      </c>
      <c r="D1244" s="165">
        <v>0</v>
      </c>
    </row>
    <row r="1245" spans="1:4" ht="30">
      <c r="A1245" s="117">
        <v>1237</v>
      </c>
      <c r="B1245" s="163" t="s">
        <v>897</v>
      </c>
      <c r="C1245" s="164" t="s">
        <v>898</v>
      </c>
      <c r="D1245" s="165">
        <f>500+7937</f>
        <v>8437</v>
      </c>
    </row>
    <row r="1246" spans="1:4" ht="36">
      <c r="A1246" s="117">
        <v>1238</v>
      </c>
      <c r="B1246" s="157" t="s">
        <v>899</v>
      </c>
      <c r="C1246" s="158" t="s">
        <v>900</v>
      </c>
      <c r="D1246" s="159">
        <f>D1271+D1272+D1275+D1276</f>
        <v>22970</v>
      </c>
    </row>
    <row r="1247" spans="1:4" ht="17.25">
      <c r="A1247" s="117">
        <v>1239</v>
      </c>
      <c r="B1247" s="121" t="s">
        <v>562</v>
      </c>
      <c r="C1247" s="122" t="s">
        <v>563</v>
      </c>
      <c r="D1247" s="123">
        <f>D1248+D1251+D1255</f>
        <v>15145</v>
      </c>
    </row>
    <row r="1248" spans="1:4" ht="31.5">
      <c r="A1248" s="117">
        <v>1240</v>
      </c>
      <c r="B1248" s="128" t="s">
        <v>579</v>
      </c>
      <c r="C1248" s="125">
        <v>51</v>
      </c>
      <c r="D1248" s="140">
        <f t="shared" ref="D1248:D1249" si="218">D1249</f>
        <v>112</v>
      </c>
    </row>
    <row r="1249" spans="1:4">
      <c r="A1249" s="117">
        <v>1241</v>
      </c>
      <c r="B1249" s="132" t="s">
        <v>588</v>
      </c>
      <c r="C1249" s="133" t="s">
        <v>589</v>
      </c>
      <c r="D1249" s="131">
        <f t="shared" si="218"/>
        <v>112</v>
      </c>
    </row>
    <row r="1250" spans="1:4" ht="13.5">
      <c r="A1250" s="117">
        <v>1242</v>
      </c>
      <c r="B1250" s="134" t="s">
        <v>594</v>
      </c>
      <c r="C1250" s="135" t="s">
        <v>595</v>
      </c>
      <c r="D1250" s="136">
        <v>112</v>
      </c>
    </row>
    <row r="1251" spans="1:4" ht="15.75">
      <c r="A1251" s="117">
        <v>1243</v>
      </c>
      <c r="B1251" s="128" t="s">
        <v>596</v>
      </c>
      <c r="C1251" s="125">
        <v>55</v>
      </c>
      <c r="D1251" s="140">
        <f>D1252</f>
        <v>2317</v>
      </c>
    </row>
    <row r="1252" spans="1:4">
      <c r="A1252" s="117">
        <v>1244</v>
      </c>
      <c r="B1252" s="129" t="s">
        <v>597</v>
      </c>
      <c r="C1252" s="133" t="s">
        <v>598</v>
      </c>
      <c r="D1252" s="131">
        <f>D1253+D1254</f>
        <v>2317</v>
      </c>
    </row>
    <row r="1253" spans="1:4" ht="13.5">
      <c r="A1253" s="117">
        <v>1245</v>
      </c>
      <c r="B1253" s="134" t="s">
        <v>599</v>
      </c>
      <c r="C1253" s="135" t="s">
        <v>600</v>
      </c>
      <c r="D1253" s="136">
        <v>1552</v>
      </c>
    </row>
    <row r="1254" spans="1:4" ht="27">
      <c r="A1254" s="117">
        <v>1246</v>
      </c>
      <c r="B1254" s="134" t="s">
        <v>603</v>
      </c>
      <c r="C1254" s="135" t="s">
        <v>604</v>
      </c>
      <c r="D1254" s="136">
        <f>770-5</f>
        <v>765</v>
      </c>
    </row>
    <row r="1255" spans="1:4" ht="31.5">
      <c r="A1255" s="117">
        <v>1247</v>
      </c>
      <c r="B1255" s="128" t="s">
        <v>687</v>
      </c>
      <c r="C1255" s="125" t="s">
        <v>688</v>
      </c>
      <c r="D1255" s="140">
        <f>SUM(D1256:D1258)</f>
        <v>12716</v>
      </c>
    </row>
    <row r="1256" spans="1:4">
      <c r="A1256" s="117">
        <v>1248</v>
      </c>
      <c r="B1256" s="129" t="s">
        <v>376</v>
      </c>
      <c r="C1256" s="133" t="s">
        <v>689</v>
      </c>
      <c r="D1256" s="131">
        <v>9186</v>
      </c>
    </row>
    <row r="1257" spans="1:4">
      <c r="A1257" s="117">
        <v>1249</v>
      </c>
      <c r="B1257" s="129" t="s">
        <v>684</v>
      </c>
      <c r="C1257" s="133" t="s">
        <v>690</v>
      </c>
      <c r="D1257" s="131">
        <v>1500</v>
      </c>
    </row>
    <row r="1258" spans="1:4">
      <c r="A1258" s="117">
        <v>1250</v>
      </c>
      <c r="B1258" s="129" t="s">
        <v>372</v>
      </c>
      <c r="C1258" s="133" t="s">
        <v>691</v>
      </c>
      <c r="D1258" s="131">
        <v>2030</v>
      </c>
    </row>
    <row r="1259" spans="1:4" ht="17.25">
      <c r="A1259" s="117">
        <v>1251</v>
      </c>
      <c r="B1259" s="121" t="s">
        <v>692</v>
      </c>
      <c r="C1259" s="145">
        <v>70</v>
      </c>
      <c r="D1259" s="123">
        <f t="shared" ref="D1259:D1260" si="219">D1260</f>
        <v>7825</v>
      </c>
    </row>
    <row r="1260" spans="1:4" ht="15.75">
      <c r="A1260" s="117">
        <v>1252</v>
      </c>
      <c r="B1260" s="146" t="s">
        <v>693</v>
      </c>
      <c r="C1260" s="125">
        <v>71</v>
      </c>
      <c r="D1260" s="140">
        <f t="shared" si="219"/>
        <v>7825</v>
      </c>
    </row>
    <row r="1261" spans="1:4">
      <c r="A1261" s="117">
        <v>1253</v>
      </c>
      <c r="B1261" s="132" t="s">
        <v>694</v>
      </c>
      <c r="C1261" s="133" t="s">
        <v>695</v>
      </c>
      <c r="D1261" s="131">
        <f>SUM(D1262:D1265)</f>
        <v>7825</v>
      </c>
    </row>
    <row r="1262" spans="1:4" ht="13.5">
      <c r="A1262" s="117">
        <v>1254</v>
      </c>
      <c r="B1262" s="134" t="s">
        <v>696</v>
      </c>
      <c r="C1262" s="143" t="s">
        <v>697</v>
      </c>
      <c r="D1262" s="227">
        <f>1904+150+100+2400+1+70+50</f>
        <v>4675</v>
      </c>
    </row>
    <row r="1263" spans="1:4" ht="13.5">
      <c r="A1263" s="117">
        <v>1255</v>
      </c>
      <c r="B1263" s="134" t="s">
        <v>698</v>
      </c>
      <c r="C1263" s="143" t="s">
        <v>699</v>
      </c>
      <c r="D1263" s="136">
        <v>0</v>
      </c>
    </row>
    <row r="1264" spans="1:4" ht="13.5">
      <c r="A1264" s="117">
        <v>1256</v>
      </c>
      <c r="B1264" s="134" t="s">
        <v>700</v>
      </c>
      <c r="C1264" s="143" t="s">
        <v>701</v>
      </c>
      <c r="D1264" s="136">
        <v>0</v>
      </c>
    </row>
    <row r="1265" spans="1:4" ht="13.5">
      <c r="A1265" s="117">
        <v>1257</v>
      </c>
      <c r="B1265" s="134" t="s">
        <v>702</v>
      </c>
      <c r="C1265" s="143" t="s">
        <v>703</v>
      </c>
      <c r="D1265" s="136">
        <f>150+3000</f>
        <v>3150</v>
      </c>
    </row>
    <row r="1266" spans="1:4" ht="34.5">
      <c r="A1266" s="117">
        <v>1258</v>
      </c>
      <c r="B1266" s="121" t="s">
        <v>716</v>
      </c>
      <c r="C1266" s="145" t="s">
        <v>717</v>
      </c>
      <c r="D1266" s="149">
        <f t="shared" ref="D1266:D1268" si="220">D1267</f>
        <v>0</v>
      </c>
    </row>
    <row r="1267" spans="1:4" ht="31.5">
      <c r="A1267" s="117">
        <v>1259</v>
      </c>
      <c r="B1267" s="124" t="s">
        <v>718</v>
      </c>
      <c r="C1267" s="127" t="s">
        <v>719</v>
      </c>
      <c r="D1267" s="126">
        <f t="shared" si="220"/>
        <v>0</v>
      </c>
    </row>
    <row r="1268" spans="1:4">
      <c r="A1268" s="117">
        <v>1260</v>
      </c>
      <c r="B1268" s="129" t="s">
        <v>720</v>
      </c>
      <c r="C1268" s="133" t="s">
        <v>721</v>
      </c>
      <c r="D1268" s="139">
        <f t="shared" si="220"/>
        <v>0</v>
      </c>
    </row>
    <row r="1269" spans="1:4" ht="27">
      <c r="A1269" s="117">
        <v>1261</v>
      </c>
      <c r="B1269" s="134" t="s">
        <v>724</v>
      </c>
      <c r="C1269" s="135" t="s">
        <v>725</v>
      </c>
      <c r="D1269" s="136">
        <v>0</v>
      </c>
    </row>
    <row r="1270" spans="1:4">
      <c r="A1270" s="117">
        <v>1262</v>
      </c>
      <c r="B1270" s="160" t="s">
        <v>730</v>
      </c>
      <c r="C1270" s="161"/>
      <c r="D1270" s="162"/>
    </row>
    <row r="1271" spans="1:4">
      <c r="A1271" s="117">
        <v>1263</v>
      </c>
      <c r="B1271" s="163" t="s">
        <v>901</v>
      </c>
      <c r="C1271" s="164" t="s">
        <v>902</v>
      </c>
      <c r="D1271" s="165">
        <v>3150</v>
      </c>
    </row>
    <row r="1272" spans="1:4" ht="30">
      <c r="A1272" s="117">
        <v>1264</v>
      </c>
      <c r="B1272" s="163" t="s">
        <v>903</v>
      </c>
      <c r="C1272" s="164" t="s">
        <v>904</v>
      </c>
      <c r="D1272" s="165">
        <f>SUM(D1273:D1274)</f>
        <v>16322</v>
      </c>
    </row>
    <row r="1273" spans="1:4" ht="13.5">
      <c r="A1273" s="117">
        <v>1265</v>
      </c>
      <c r="B1273" s="166" t="s">
        <v>905</v>
      </c>
      <c r="C1273" s="167" t="s">
        <v>906</v>
      </c>
      <c r="D1273" s="168">
        <v>0</v>
      </c>
    </row>
    <row r="1274" spans="1:4" ht="13.5">
      <c r="A1274" s="117">
        <v>1266</v>
      </c>
      <c r="B1274" s="166" t="s">
        <v>907</v>
      </c>
      <c r="C1274" s="167" t="s">
        <v>908</v>
      </c>
      <c r="D1274" s="168">
        <f>12716+1552+2054</f>
        <v>16322</v>
      </c>
    </row>
    <row r="1275" spans="1:4">
      <c r="A1275" s="117">
        <v>1267</v>
      </c>
      <c r="B1275" s="163" t="s">
        <v>909</v>
      </c>
      <c r="C1275" s="164" t="s">
        <v>910</v>
      </c>
      <c r="D1275" s="165">
        <f>765+112+221+2400</f>
        <v>3498</v>
      </c>
    </row>
    <row r="1276" spans="1:4">
      <c r="A1276" s="117">
        <v>1268</v>
      </c>
      <c r="B1276" s="163" t="s">
        <v>911</v>
      </c>
      <c r="C1276" s="164" t="s">
        <v>912</v>
      </c>
      <c r="D1276" s="165">
        <v>0</v>
      </c>
    </row>
    <row r="1277" spans="1:4" ht="30">
      <c r="A1277" s="117">
        <v>1269</v>
      </c>
      <c r="B1277" s="169" t="s">
        <v>913</v>
      </c>
      <c r="C1277" s="170" t="s">
        <v>914</v>
      </c>
      <c r="D1277" s="156">
        <f t="shared" ref="D1277" si="221">D1278+D1287+D1317+D1324+D1369</f>
        <v>215279</v>
      </c>
    </row>
    <row r="1278" spans="1:4" ht="36">
      <c r="A1278" s="117">
        <v>1270</v>
      </c>
      <c r="B1278" s="157" t="s">
        <v>915</v>
      </c>
      <c r="C1278" s="158" t="s">
        <v>916</v>
      </c>
      <c r="D1278" s="159">
        <f>D1280+D1285</f>
        <v>0</v>
      </c>
    </row>
    <row r="1279" spans="1:4">
      <c r="A1279" s="117">
        <v>1271</v>
      </c>
      <c r="B1279" s="160" t="s">
        <v>730</v>
      </c>
      <c r="C1279" s="161"/>
      <c r="D1279" s="162"/>
    </row>
    <row r="1280" spans="1:4" ht="45">
      <c r="A1280" s="117">
        <v>1272</v>
      </c>
      <c r="B1280" s="163" t="s">
        <v>1030</v>
      </c>
      <c r="C1280" s="164" t="s">
        <v>918</v>
      </c>
      <c r="D1280" s="165">
        <f>SUM(D1281:D1284)</f>
        <v>0</v>
      </c>
    </row>
    <row r="1281" spans="1:4" ht="13.5">
      <c r="A1281" s="117">
        <v>1273</v>
      </c>
      <c r="B1281" s="166" t="s">
        <v>919</v>
      </c>
      <c r="C1281" s="167" t="s">
        <v>920</v>
      </c>
      <c r="D1281" s="168">
        <v>0</v>
      </c>
    </row>
    <row r="1282" spans="1:4" ht="13.5">
      <c r="A1282" s="117">
        <v>1274</v>
      </c>
      <c r="B1282" s="166" t="s">
        <v>921</v>
      </c>
      <c r="C1282" s="167" t="s">
        <v>922</v>
      </c>
      <c r="D1282" s="168">
        <v>0</v>
      </c>
    </row>
    <row r="1283" spans="1:4" ht="13.5">
      <c r="A1283" s="117">
        <v>1275</v>
      </c>
      <c r="B1283" s="166" t="s">
        <v>923</v>
      </c>
      <c r="C1283" s="167" t="s">
        <v>924</v>
      </c>
      <c r="D1283" s="168">
        <v>0</v>
      </c>
    </row>
    <row r="1284" spans="1:4" ht="13.5">
      <c r="A1284" s="117">
        <v>1276</v>
      </c>
      <c r="B1284" s="166" t="s">
        <v>925</v>
      </c>
      <c r="C1284" s="167" t="s">
        <v>926</v>
      </c>
      <c r="D1284" s="168">
        <v>0</v>
      </c>
    </row>
    <row r="1285" spans="1:4">
      <c r="A1285" s="117">
        <v>1277</v>
      </c>
      <c r="B1285" s="163" t="s">
        <v>1031</v>
      </c>
      <c r="C1285" s="164" t="s">
        <v>928</v>
      </c>
      <c r="D1285" s="165">
        <f t="shared" ref="D1285" si="222">D1286</f>
        <v>0</v>
      </c>
    </row>
    <row r="1286" spans="1:4" ht="13.5">
      <c r="A1286" s="117">
        <v>1278</v>
      </c>
      <c r="B1286" s="166" t="s">
        <v>929</v>
      </c>
      <c r="C1286" s="167" t="s">
        <v>930</v>
      </c>
      <c r="D1286" s="168">
        <v>0</v>
      </c>
    </row>
    <row r="1287" spans="1:4" ht="36">
      <c r="A1287" s="117">
        <v>1279</v>
      </c>
      <c r="B1287" s="157" t="s">
        <v>931</v>
      </c>
      <c r="C1287" s="158" t="s">
        <v>932</v>
      </c>
      <c r="D1287" s="159">
        <f>D1314+D1315+D1316</f>
        <v>72729</v>
      </c>
    </row>
    <row r="1288" spans="1:4" ht="17.25">
      <c r="A1288" s="117">
        <v>1280</v>
      </c>
      <c r="B1288" s="121" t="s">
        <v>562</v>
      </c>
      <c r="C1288" s="122" t="s">
        <v>563</v>
      </c>
      <c r="D1288" s="123">
        <f>D1289+D1292+D1297+D1302</f>
        <v>27166</v>
      </c>
    </row>
    <row r="1289" spans="1:4" ht="15.75">
      <c r="A1289" s="117">
        <v>1281</v>
      </c>
      <c r="B1289" s="128" t="s">
        <v>596</v>
      </c>
      <c r="C1289" s="125">
        <v>55</v>
      </c>
      <c r="D1289" s="140">
        <f t="shared" ref="D1289:D1290" si="223">D1290</f>
        <v>3080</v>
      </c>
    </row>
    <row r="1290" spans="1:4">
      <c r="A1290" s="117">
        <v>1282</v>
      </c>
      <c r="B1290" s="129" t="s">
        <v>597</v>
      </c>
      <c r="C1290" s="133" t="s">
        <v>598</v>
      </c>
      <c r="D1290" s="131">
        <f t="shared" si="223"/>
        <v>3080</v>
      </c>
    </row>
    <row r="1291" spans="1:4" ht="13.5">
      <c r="A1291" s="117">
        <v>1283</v>
      </c>
      <c r="B1291" s="134" t="s">
        <v>599</v>
      </c>
      <c r="C1291" s="135" t="s">
        <v>600</v>
      </c>
      <c r="D1291" s="136">
        <f>480+2600</f>
        <v>3080</v>
      </c>
    </row>
    <row r="1292" spans="1:4" ht="47.25">
      <c r="A1292" s="117">
        <v>1284</v>
      </c>
      <c r="B1292" s="128" t="s">
        <v>613</v>
      </c>
      <c r="C1292" s="125">
        <v>56</v>
      </c>
      <c r="D1292" s="140">
        <f>D1293</f>
        <v>0</v>
      </c>
    </row>
    <row r="1293" spans="1:4" ht="45">
      <c r="A1293" s="117">
        <v>1285</v>
      </c>
      <c r="B1293" s="129" t="s">
        <v>622</v>
      </c>
      <c r="C1293" s="133" t="s">
        <v>623</v>
      </c>
      <c r="D1293" s="131">
        <f>D1294+D1295+D1296</f>
        <v>0</v>
      </c>
    </row>
    <row r="1294" spans="1:4" ht="13.5">
      <c r="A1294" s="117">
        <v>1286</v>
      </c>
      <c r="B1294" s="141" t="s">
        <v>616</v>
      </c>
      <c r="C1294" s="142" t="s">
        <v>624</v>
      </c>
      <c r="D1294" s="136">
        <v>0</v>
      </c>
    </row>
    <row r="1295" spans="1:4" ht="13.5">
      <c r="A1295" s="117">
        <v>1287</v>
      </c>
      <c r="B1295" s="134" t="s">
        <v>618</v>
      </c>
      <c r="C1295" s="142" t="s">
        <v>625</v>
      </c>
      <c r="D1295" s="136">
        <v>0</v>
      </c>
    </row>
    <row r="1296" spans="1:4" ht="13.5">
      <c r="A1296" s="117">
        <v>1288</v>
      </c>
      <c r="B1296" s="141" t="s">
        <v>620</v>
      </c>
      <c r="C1296" s="142" t="s">
        <v>626</v>
      </c>
      <c r="D1296" s="136">
        <v>0</v>
      </c>
    </row>
    <row r="1297" spans="1:4" ht="47.25">
      <c r="A1297" s="117">
        <v>1289</v>
      </c>
      <c r="B1297" s="128" t="s">
        <v>638</v>
      </c>
      <c r="C1297" s="127" t="s">
        <v>639</v>
      </c>
      <c r="D1297" s="140">
        <f>D1298</f>
        <v>4674</v>
      </c>
    </row>
    <row r="1298" spans="1:4">
      <c r="A1298" s="117">
        <v>1290</v>
      </c>
      <c r="B1298" s="132" t="s">
        <v>640</v>
      </c>
      <c r="C1298" s="133" t="s">
        <v>641</v>
      </c>
      <c r="D1298" s="131">
        <f>SUM(D1299:D1301)</f>
        <v>4674</v>
      </c>
    </row>
    <row r="1299" spans="1:4" ht="13.5">
      <c r="A1299" s="117">
        <v>1291</v>
      </c>
      <c r="B1299" s="134" t="s">
        <v>642</v>
      </c>
      <c r="C1299" s="143" t="s">
        <v>643</v>
      </c>
      <c r="D1299" s="136">
        <v>2130</v>
      </c>
    </row>
    <row r="1300" spans="1:4" ht="13.5">
      <c r="A1300" s="117">
        <v>1292</v>
      </c>
      <c r="B1300" s="134" t="s">
        <v>644</v>
      </c>
      <c r="C1300" s="143" t="s">
        <v>645</v>
      </c>
      <c r="D1300" s="136">
        <v>2217</v>
      </c>
    </row>
    <row r="1301" spans="1:4" ht="13.5">
      <c r="A1301" s="117">
        <v>1293</v>
      </c>
      <c r="B1301" s="134" t="s">
        <v>646</v>
      </c>
      <c r="C1301" s="143" t="s">
        <v>647</v>
      </c>
      <c r="D1301" s="136">
        <v>327</v>
      </c>
    </row>
    <row r="1302" spans="1:4" ht="31.5">
      <c r="A1302" s="117">
        <v>1294</v>
      </c>
      <c r="B1302" s="128" t="s">
        <v>687</v>
      </c>
      <c r="C1302" s="127" t="s">
        <v>688</v>
      </c>
      <c r="D1302" s="140">
        <f>SUM(D1303:D1305)</f>
        <v>19412</v>
      </c>
    </row>
    <row r="1303" spans="1:4">
      <c r="A1303" s="117">
        <v>1295</v>
      </c>
      <c r="B1303" s="132" t="s">
        <v>376</v>
      </c>
      <c r="C1303" s="133" t="s">
        <v>689</v>
      </c>
      <c r="D1303" s="131">
        <f>5000+1100+5000+4708</f>
        <v>15808</v>
      </c>
    </row>
    <row r="1304" spans="1:4">
      <c r="A1304" s="117">
        <v>1296</v>
      </c>
      <c r="B1304" s="132" t="s">
        <v>684</v>
      </c>
      <c r="C1304" s="133" t="s">
        <v>690</v>
      </c>
      <c r="D1304" s="131">
        <f>200+100+200+100</f>
        <v>600</v>
      </c>
    </row>
    <row r="1305" spans="1:4">
      <c r="A1305" s="117">
        <v>1297</v>
      </c>
      <c r="B1305" s="132" t="s">
        <v>372</v>
      </c>
      <c r="C1305" s="133" t="s">
        <v>691</v>
      </c>
      <c r="D1305" s="131">
        <f>950+209+950+895</f>
        <v>3004</v>
      </c>
    </row>
    <row r="1306" spans="1:4" ht="17.25">
      <c r="A1306" s="117">
        <v>1298</v>
      </c>
      <c r="B1306" s="121" t="s">
        <v>692</v>
      </c>
      <c r="C1306" s="145">
        <v>70</v>
      </c>
      <c r="D1306" s="123">
        <f t="shared" ref="D1306:D1307" si="224">D1307</f>
        <v>45563</v>
      </c>
    </row>
    <row r="1307" spans="1:4" ht="15.75">
      <c r="A1307" s="117">
        <v>1299</v>
      </c>
      <c r="B1307" s="146" t="s">
        <v>693</v>
      </c>
      <c r="C1307" s="125">
        <v>71</v>
      </c>
      <c r="D1307" s="140">
        <f t="shared" si="224"/>
        <v>45563</v>
      </c>
    </row>
    <row r="1308" spans="1:4">
      <c r="A1308" s="117">
        <v>1300</v>
      </c>
      <c r="B1308" s="132" t="s">
        <v>694</v>
      </c>
      <c r="C1308" s="133" t="s">
        <v>695</v>
      </c>
      <c r="D1308" s="131">
        <f>SUM(D1309:D1312)</f>
        <v>45563</v>
      </c>
    </row>
    <row r="1309" spans="1:4" ht="13.5">
      <c r="A1309" s="117">
        <v>1301</v>
      </c>
      <c r="B1309" s="134" t="s">
        <v>696</v>
      </c>
      <c r="C1309" s="143" t="s">
        <v>697</v>
      </c>
      <c r="D1309" s="136">
        <f>11181+6858+2618+8423+5608+7321+10+500+600+750+1000+100+90+60+30</f>
        <v>45149</v>
      </c>
    </row>
    <row r="1310" spans="1:4" ht="13.5">
      <c r="A1310" s="117">
        <v>1302</v>
      </c>
      <c r="B1310" s="134" t="s">
        <v>698</v>
      </c>
      <c r="C1310" s="143" t="s">
        <v>699</v>
      </c>
      <c r="D1310" s="136">
        <v>0</v>
      </c>
    </row>
    <row r="1311" spans="1:4" ht="13.5">
      <c r="A1311" s="117">
        <v>1303</v>
      </c>
      <c r="B1311" s="134" t="s">
        <v>700</v>
      </c>
      <c r="C1311" s="143" t="s">
        <v>701</v>
      </c>
      <c r="D1311" s="136">
        <v>0</v>
      </c>
    </row>
    <row r="1312" spans="1:4" ht="13.5">
      <c r="A1312" s="117">
        <v>1304</v>
      </c>
      <c r="B1312" s="134" t="s">
        <v>702</v>
      </c>
      <c r="C1312" s="143" t="s">
        <v>703</v>
      </c>
      <c r="D1312" s="136">
        <f>350+64</f>
        <v>414</v>
      </c>
    </row>
    <row r="1313" spans="1:4">
      <c r="A1313" s="117">
        <v>1305</v>
      </c>
      <c r="B1313" s="160" t="s">
        <v>730</v>
      </c>
      <c r="C1313" s="161"/>
      <c r="D1313" s="162"/>
    </row>
    <row r="1314" spans="1:4">
      <c r="A1314" s="117">
        <v>1306</v>
      </c>
      <c r="B1314" s="163" t="s">
        <v>934</v>
      </c>
      <c r="C1314" s="164" t="s">
        <v>935</v>
      </c>
      <c r="D1314" s="165">
        <f>4674+6150+1409+6150+5703+480+2600+45499</f>
        <v>72665</v>
      </c>
    </row>
    <row r="1315" spans="1:4">
      <c r="A1315" s="117">
        <v>1307</v>
      </c>
      <c r="B1315" s="163" t="s">
        <v>936</v>
      </c>
      <c r="C1315" s="164" t="s">
        <v>937</v>
      </c>
      <c r="D1315" s="165">
        <v>0</v>
      </c>
    </row>
    <row r="1316" spans="1:4">
      <c r="A1316" s="117">
        <v>1308</v>
      </c>
      <c r="B1316" s="163" t="s">
        <v>938</v>
      </c>
      <c r="C1316" s="164" t="s">
        <v>939</v>
      </c>
      <c r="D1316" s="165">
        <v>64</v>
      </c>
    </row>
    <row r="1317" spans="1:4" ht="36">
      <c r="A1317" s="117">
        <v>1309</v>
      </c>
      <c r="B1317" s="157" t="s">
        <v>1032</v>
      </c>
      <c r="C1317" s="158" t="s">
        <v>941</v>
      </c>
      <c r="D1317" s="177">
        <f>D1319+D1323</f>
        <v>0</v>
      </c>
    </row>
    <row r="1318" spans="1:4">
      <c r="A1318" s="117">
        <v>1310</v>
      </c>
      <c r="B1318" s="160" t="s">
        <v>730</v>
      </c>
      <c r="C1318" s="161"/>
      <c r="D1318" s="162"/>
    </row>
    <row r="1319" spans="1:4" ht="30">
      <c r="A1319" s="117">
        <v>1311</v>
      </c>
      <c r="B1319" s="163" t="s">
        <v>942</v>
      </c>
      <c r="C1319" s="164" t="s">
        <v>943</v>
      </c>
      <c r="D1319" s="165">
        <f>SUM(D1320:D1322)</f>
        <v>0</v>
      </c>
    </row>
    <row r="1320" spans="1:4" ht="13.5">
      <c r="A1320" s="117">
        <v>1312</v>
      </c>
      <c r="B1320" s="166" t="s">
        <v>944</v>
      </c>
      <c r="C1320" s="167" t="s">
        <v>945</v>
      </c>
      <c r="D1320" s="168">
        <v>0</v>
      </c>
    </row>
    <row r="1321" spans="1:4" ht="13.5">
      <c r="A1321" s="117">
        <v>1313</v>
      </c>
      <c r="B1321" s="166" t="s">
        <v>946</v>
      </c>
      <c r="C1321" s="167" t="s">
        <v>947</v>
      </c>
      <c r="D1321" s="168">
        <v>0</v>
      </c>
    </row>
    <row r="1322" spans="1:4" ht="13.5">
      <c r="A1322" s="117">
        <v>1314</v>
      </c>
      <c r="B1322" s="166" t="s">
        <v>948</v>
      </c>
      <c r="C1322" s="167" t="s">
        <v>949</v>
      </c>
      <c r="D1322" s="168">
        <v>0</v>
      </c>
    </row>
    <row r="1323" spans="1:4">
      <c r="A1323" s="117">
        <v>1315</v>
      </c>
      <c r="B1323" s="163" t="s">
        <v>1033</v>
      </c>
      <c r="C1323" s="164" t="s">
        <v>951</v>
      </c>
      <c r="D1323" s="165">
        <v>0</v>
      </c>
    </row>
    <row r="1324" spans="1:4" ht="18">
      <c r="A1324" s="117">
        <v>1316</v>
      </c>
      <c r="B1324" s="157" t="s">
        <v>1034</v>
      </c>
      <c r="C1324" s="158" t="s">
        <v>953</v>
      </c>
      <c r="D1324" s="159">
        <f>D1361+D1365+D1368</f>
        <v>142550</v>
      </c>
    </row>
    <row r="1325" spans="1:4" ht="17.25">
      <c r="A1325" s="117">
        <v>1317</v>
      </c>
      <c r="B1325" s="121" t="s">
        <v>562</v>
      </c>
      <c r="C1325" s="122" t="s">
        <v>563</v>
      </c>
      <c r="D1325" s="123">
        <f>D1326+D1330+D1335+D1344</f>
        <v>115045</v>
      </c>
    </row>
    <row r="1326" spans="1:4" ht="15.75">
      <c r="A1326" s="117">
        <v>1318</v>
      </c>
      <c r="B1326" s="128" t="s">
        <v>596</v>
      </c>
      <c r="C1326" s="125">
        <v>55</v>
      </c>
      <c r="D1326" s="140">
        <f>D1327</f>
        <v>1737</v>
      </c>
    </row>
    <row r="1327" spans="1:4">
      <c r="A1327" s="117">
        <v>1319</v>
      </c>
      <c r="B1327" s="129" t="s">
        <v>597</v>
      </c>
      <c r="C1327" s="133" t="s">
        <v>598</v>
      </c>
      <c r="D1327" s="131">
        <f>D1328+D1329</f>
        <v>1737</v>
      </c>
    </row>
    <row r="1328" spans="1:4" ht="13.5">
      <c r="A1328" s="117">
        <v>1320</v>
      </c>
      <c r="B1328" s="134" t="s">
        <v>599</v>
      </c>
      <c r="C1328" s="135" t="s">
        <v>600</v>
      </c>
      <c r="D1328" s="136">
        <f>1050+387</f>
        <v>1437</v>
      </c>
    </row>
    <row r="1329" spans="1:4" ht="27">
      <c r="A1329" s="117">
        <v>1321</v>
      </c>
      <c r="B1329" s="134" t="s">
        <v>603</v>
      </c>
      <c r="C1329" s="135" t="s">
        <v>604</v>
      </c>
      <c r="D1329" s="136">
        <v>300</v>
      </c>
    </row>
    <row r="1330" spans="1:4" ht="47.25">
      <c r="A1330" s="117">
        <v>1322</v>
      </c>
      <c r="B1330" s="128" t="s">
        <v>613</v>
      </c>
      <c r="C1330" s="125" t="s">
        <v>954</v>
      </c>
      <c r="D1330" s="140">
        <f t="shared" ref="D1330" si="225">D1331</f>
        <v>58</v>
      </c>
    </row>
    <row r="1331" spans="1:4">
      <c r="A1331" s="117">
        <v>1323</v>
      </c>
      <c r="B1331" s="129" t="s">
        <v>614</v>
      </c>
      <c r="C1331" s="133" t="s">
        <v>615</v>
      </c>
      <c r="D1331" s="131">
        <f>SUM(D1332:D1334)</f>
        <v>58</v>
      </c>
    </row>
    <row r="1332" spans="1:4" ht="13.5">
      <c r="A1332" s="117">
        <v>1324</v>
      </c>
      <c r="B1332" s="141" t="s">
        <v>616</v>
      </c>
      <c r="C1332" s="142" t="s">
        <v>617</v>
      </c>
      <c r="D1332" s="136">
        <v>0</v>
      </c>
    </row>
    <row r="1333" spans="1:4" ht="13.5">
      <c r="A1333" s="117">
        <v>1325</v>
      </c>
      <c r="B1333" s="134" t="s">
        <v>618</v>
      </c>
      <c r="C1333" s="142" t="s">
        <v>619</v>
      </c>
      <c r="D1333" s="136">
        <v>50</v>
      </c>
    </row>
    <row r="1334" spans="1:4" ht="13.5">
      <c r="A1334" s="117">
        <v>1326</v>
      </c>
      <c r="B1334" s="141" t="s">
        <v>620</v>
      </c>
      <c r="C1334" s="142" t="s">
        <v>621</v>
      </c>
      <c r="D1334" s="136">
        <v>8</v>
      </c>
    </row>
    <row r="1335" spans="1:4" ht="47.25">
      <c r="A1335" s="117">
        <v>1327</v>
      </c>
      <c r="B1335" s="128" t="s">
        <v>638</v>
      </c>
      <c r="C1335" s="127" t="s">
        <v>639</v>
      </c>
      <c r="D1335" s="140">
        <f>D1336+D1340</f>
        <v>87474</v>
      </c>
    </row>
    <row r="1336" spans="1:4">
      <c r="A1336" s="117">
        <v>1328</v>
      </c>
      <c r="B1336" s="132" t="s">
        <v>640</v>
      </c>
      <c r="C1336" s="133" t="s">
        <v>641</v>
      </c>
      <c r="D1336" s="131">
        <f>SUM(D1337:D1339)</f>
        <v>87474</v>
      </c>
    </row>
    <row r="1337" spans="1:4" ht="13.5">
      <c r="A1337" s="117">
        <v>1329</v>
      </c>
      <c r="B1337" s="134" t="s">
        <v>642</v>
      </c>
      <c r="C1337" s="143" t="s">
        <v>643</v>
      </c>
      <c r="D1337" s="136">
        <f>2862+501+4920+262</f>
        <v>8545</v>
      </c>
    </row>
    <row r="1338" spans="1:4" ht="13.5">
      <c r="A1338" s="117">
        <v>1330</v>
      </c>
      <c r="B1338" s="134" t="s">
        <v>644</v>
      </c>
      <c r="C1338" s="143" t="s">
        <v>645</v>
      </c>
      <c r="D1338" s="136">
        <f>16211+2841+27880+1482</f>
        <v>48414</v>
      </c>
    </row>
    <row r="1339" spans="1:4" ht="13.5">
      <c r="A1339" s="117">
        <v>1331</v>
      </c>
      <c r="B1339" s="134" t="s">
        <v>646</v>
      </c>
      <c r="C1339" s="143" t="s">
        <v>647</v>
      </c>
      <c r="D1339" s="136">
        <f>22975+1+7200+339</f>
        <v>30515</v>
      </c>
    </row>
    <row r="1340" spans="1:4" ht="30">
      <c r="A1340" s="117">
        <v>1332</v>
      </c>
      <c r="B1340" s="132" t="s">
        <v>654</v>
      </c>
      <c r="C1340" s="133" t="s">
        <v>655</v>
      </c>
      <c r="D1340" s="131">
        <f>SUM(D1341:D1343)</f>
        <v>0</v>
      </c>
    </row>
    <row r="1341" spans="1:4" ht="13.5">
      <c r="A1341" s="117">
        <v>1333</v>
      </c>
      <c r="B1341" s="134" t="s">
        <v>656</v>
      </c>
      <c r="C1341" s="143" t="s">
        <v>657</v>
      </c>
      <c r="D1341" s="136">
        <f>0+501-501</f>
        <v>0</v>
      </c>
    </row>
    <row r="1342" spans="1:4" ht="13.5">
      <c r="A1342" s="117">
        <v>1334</v>
      </c>
      <c r="B1342" s="134" t="s">
        <v>658</v>
      </c>
      <c r="C1342" s="143" t="s">
        <v>659</v>
      </c>
      <c r="D1342" s="136">
        <f>0+2841-2841</f>
        <v>0</v>
      </c>
    </row>
    <row r="1343" spans="1:4" ht="13.5">
      <c r="A1343" s="117">
        <v>1335</v>
      </c>
      <c r="B1343" s="134" t="s">
        <v>660</v>
      </c>
      <c r="C1343" s="143" t="s">
        <v>661</v>
      </c>
      <c r="D1343" s="136">
        <v>0</v>
      </c>
    </row>
    <row r="1344" spans="1:4" ht="47.25">
      <c r="A1344" s="117">
        <v>1336</v>
      </c>
      <c r="B1344" s="128" t="s">
        <v>682</v>
      </c>
      <c r="C1344" s="127">
        <v>60</v>
      </c>
      <c r="D1344" s="140">
        <f>SUM(D1345:D1347)</f>
        <v>25776</v>
      </c>
    </row>
    <row r="1345" spans="1:4">
      <c r="A1345" s="117">
        <v>1337</v>
      </c>
      <c r="B1345" s="132" t="s">
        <v>368</v>
      </c>
      <c r="C1345" s="133" t="s">
        <v>683</v>
      </c>
      <c r="D1345" s="131">
        <v>21660</v>
      </c>
    </row>
    <row r="1346" spans="1:4">
      <c r="A1346" s="117">
        <v>1338</v>
      </c>
      <c r="B1346" s="132" t="s">
        <v>684</v>
      </c>
      <c r="C1346" s="133" t="s">
        <v>685</v>
      </c>
      <c r="D1346" s="131">
        <v>0</v>
      </c>
    </row>
    <row r="1347" spans="1:4">
      <c r="A1347" s="117">
        <v>1339</v>
      </c>
      <c r="B1347" s="132" t="s">
        <v>372</v>
      </c>
      <c r="C1347" s="133" t="s">
        <v>686</v>
      </c>
      <c r="D1347" s="131">
        <v>4116</v>
      </c>
    </row>
    <row r="1348" spans="1:4" ht="17.25">
      <c r="A1348" s="117">
        <v>1340</v>
      </c>
      <c r="B1348" s="144" t="s">
        <v>692</v>
      </c>
      <c r="C1348" s="145">
        <v>70</v>
      </c>
      <c r="D1348" s="123">
        <f t="shared" ref="D1348" si="226">D1349</f>
        <v>27505</v>
      </c>
    </row>
    <row r="1349" spans="1:4" ht="15.75">
      <c r="A1349" s="117">
        <v>1341</v>
      </c>
      <c r="B1349" s="146" t="s">
        <v>693</v>
      </c>
      <c r="C1349" s="125">
        <v>71</v>
      </c>
      <c r="D1349" s="140">
        <f>D1350+D1355</f>
        <v>27505</v>
      </c>
    </row>
    <row r="1350" spans="1:4">
      <c r="A1350" s="117">
        <v>1342</v>
      </c>
      <c r="B1350" s="132" t="s">
        <v>694</v>
      </c>
      <c r="C1350" s="133" t="s">
        <v>695</v>
      </c>
      <c r="D1350" s="131">
        <f>D1351+D1352+D1353+D1354</f>
        <v>27505</v>
      </c>
    </row>
    <row r="1351" spans="1:4" ht="13.5">
      <c r="A1351" s="117">
        <v>1343</v>
      </c>
      <c r="B1351" s="134" t="s">
        <v>696</v>
      </c>
      <c r="C1351" s="143" t="s">
        <v>697</v>
      </c>
      <c r="D1351" s="150">
        <f>23779+3600-80</f>
        <v>27299</v>
      </c>
    </row>
    <row r="1352" spans="1:4" ht="13.5">
      <c r="A1352" s="117">
        <v>1344</v>
      </c>
      <c r="B1352" s="134" t="s">
        <v>698</v>
      </c>
      <c r="C1352" s="143" t="s">
        <v>699</v>
      </c>
      <c r="D1352" s="150">
        <f>18+108</f>
        <v>126</v>
      </c>
    </row>
    <row r="1353" spans="1:4" ht="13.5">
      <c r="A1353" s="117">
        <v>1345</v>
      </c>
      <c r="B1353" s="134" t="s">
        <v>700</v>
      </c>
      <c r="C1353" s="143" t="s">
        <v>701</v>
      </c>
      <c r="D1353" s="150">
        <v>0</v>
      </c>
    </row>
    <row r="1354" spans="1:4" ht="13.5">
      <c r="A1354" s="117">
        <v>1346</v>
      </c>
      <c r="B1354" s="134" t="s">
        <v>702</v>
      </c>
      <c r="C1354" s="147" t="s">
        <v>703</v>
      </c>
      <c r="D1354" s="150">
        <v>80</v>
      </c>
    </row>
    <row r="1355" spans="1:4">
      <c r="A1355" s="117">
        <v>1347</v>
      </c>
      <c r="B1355" s="132" t="s">
        <v>704</v>
      </c>
      <c r="C1355" s="133" t="s">
        <v>705</v>
      </c>
      <c r="D1355" s="131">
        <v>0</v>
      </c>
    </row>
    <row r="1356" spans="1:4" ht="34.5">
      <c r="A1356" s="117">
        <v>1348</v>
      </c>
      <c r="B1356" s="121" t="s">
        <v>716</v>
      </c>
      <c r="C1356" s="145" t="s">
        <v>717</v>
      </c>
      <c r="D1356" s="149">
        <f t="shared" ref="D1356:D1358" si="227">D1357</f>
        <v>0</v>
      </c>
    </row>
    <row r="1357" spans="1:4" ht="31.5">
      <c r="A1357" s="117">
        <v>1349</v>
      </c>
      <c r="B1357" s="124" t="s">
        <v>718</v>
      </c>
      <c r="C1357" s="127" t="s">
        <v>719</v>
      </c>
      <c r="D1357" s="126">
        <f t="shared" si="227"/>
        <v>0</v>
      </c>
    </row>
    <row r="1358" spans="1:4">
      <c r="A1358" s="117">
        <v>1350</v>
      </c>
      <c r="B1358" s="129" t="s">
        <v>720</v>
      </c>
      <c r="C1358" s="133" t="s">
        <v>721</v>
      </c>
      <c r="D1358" s="139">
        <f t="shared" si="227"/>
        <v>0</v>
      </c>
    </row>
    <row r="1359" spans="1:4" ht="27">
      <c r="A1359" s="117">
        <v>1351</v>
      </c>
      <c r="B1359" s="134" t="s">
        <v>724</v>
      </c>
      <c r="C1359" s="135" t="s">
        <v>725</v>
      </c>
      <c r="D1359" s="136">
        <v>0</v>
      </c>
    </row>
    <row r="1360" spans="1:4">
      <c r="A1360" s="117">
        <v>1352</v>
      </c>
      <c r="B1360" s="160" t="s">
        <v>730</v>
      </c>
      <c r="C1360" s="161"/>
      <c r="D1360" s="162"/>
    </row>
    <row r="1361" spans="1:4" ht="30">
      <c r="A1361" s="117">
        <v>1353</v>
      </c>
      <c r="B1361" s="163" t="s">
        <v>955</v>
      </c>
      <c r="C1361" s="164" t="s">
        <v>956</v>
      </c>
      <c r="D1361" s="165">
        <f>SUM(D1362:D1364)</f>
        <v>138628</v>
      </c>
    </row>
    <row r="1362" spans="1:4" ht="13.5">
      <c r="A1362" s="117">
        <v>1354</v>
      </c>
      <c r="B1362" s="166" t="s">
        <v>957</v>
      </c>
      <c r="C1362" s="167" t="s">
        <v>958</v>
      </c>
      <c r="D1362" s="174">
        <f>42048+3342+6131+2800</f>
        <v>54321</v>
      </c>
    </row>
    <row r="1363" spans="1:4" ht="13.5">
      <c r="A1363" s="117">
        <v>1355</v>
      </c>
      <c r="B1363" s="166" t="s">
        <v>959</v>
      </c>
      <c r="C1363" s="167" t="s">
        <v>960</v>
      </c>
      <c r="D1363" s="168">
        <f>1+40000+2083+25776+387+300+12076</f>
        <v>80623</v>
      </c>
    </row>
    <row r="1364" spans="1:4" ht="13.5">
      <c r="A1364" s="117">
        <v>1356</v>
      </c>
      <c r="B1364" s="166" t="s">
        <v>961</v>
      </c>
      <c r="C1364" s="167" t="s">
        <v>962</v>
      </c>
      <c r="D1364" s="168">
        <f>2884+800</f>
        <v>3684</v>
      </c>
    </row>
    <row r="1365" spans="1:4">
      <c r="A1365" s="117">
        <v>1357</v>
      </c>
      <c r="B1365" s="163" t="s">
        <v>967</v>
      </c>
      <c r="C1365" s="164" t="s">
        <v>968</v>
      </c>
      <c r="D1365" s="165">
        <f>D1366+D1367</f>
        <v>0</v>
      </c>
    </row>
    <row r="1366" spans="1:4" ht="13.5">
      <c r="A1366" s="117">
        <v>1358</v>
      </c>
      <c r="B1366" s="166" t="s">
        <v>969</v>
      </c>
      <c r="C1366" s="167" t="s">
        <v>970</v>
      </c>
      <c r="D1366" s="168">
        <v>0</v>
      </c>
    </row>
    <row r="1367" spans="1:4" ht="13.5">
      <c r="A1367" s="117">
        <v>1359</v>
      </c>
      <c r="B1367" s="166" t="s">
        <v>971</v>
      </c>
      <c r="C1367" s="167" t="s">
        <v>972</v>
      </c>
      <c r="D1367" s="168">
        <v>0</v>
      </c>
    </row>
    <row r="1368" spans="1:4">
      <c r="A1368" s="117">
        <v>1360</v>
      </c>
      <c r="B1368" s="163" t="s">
        <v>973</v>
      </c>
      <c r="C1368" s="164" t="s">
        <v>974</v>
      </c>
      <c r="D1368" s="165">
        <f>58+1050+2688+126</f>
        <v>3922</v>
      </c>
    </row>
    <row r="1369" spans="1:4" ht="36">
      <c r="A1369" s="117">
        <v>1361</v>
      </c>
      <c r="B1369" s="157" t="s">
        <v>1035</v>
      </c>
      <c r="C1369" s="158" t="s">
        <v>976</v>
      </c>
      <c r="D1369" s="159">
        <f>SUM(D1374:D1378)</f>
        <v>0</v>
      </c>
    </row>
    <row r="1370" spans="1:4" ht="15.75">
      <c r="A1370" s="117">
        <v>1362</v>
      </c>
      <c r="B1370" s="146" t="s">
        <v>596</v>
      </c>
      <c r="C1370" s="125">
        <v>55</v>
      </c>
      <c r="D1370" s="140">
        <f t="shared" ref="D1370:D1371" si="228">D1371</f>
        <v>0</v>
      </c>
    </row>
    <row r="1371" spans="1:4">
      <c r="A1371" s="117">
        <v>1363</v>
      </c>
      <c r="B1371" s="132" t="s">
        <v>597</v>
      </c>
      <c r="C1371" s="133" t="s">
        <v>598</v>
      </c>
      <c r="D1371" s="131">
        <f t="shared" si="228"/>
        <v>0</v>
      </c>
    </row>
    <row r="1372" spans="1:4" ht="13.5">
      <c r="A1372" s="117">
        <v>1364</v>
      </c>
      <c r="B1372" s="134" t="s">
        <v>601</v>
      </c>
      <c r="C1372" s="143" t="s">
        <v>602</v>
      </c>
      <c r="D1372" s="150">
        <v>0</v>
      </c>
    </row>
    <row r="1373" spans="1:4">
      <c r="A1373" s="117">
        <v>1365</v>
      </c>
      <c r="B1373" s="160" t="s">
        <v>730</v>
      </c>
      <c r="C1373" s="161"/>
      <c r="D1373" s="162"/>
    </row>
    <row r="1374" spans="1:4">
      <c r="A1374" s="117">
        <v>1366</v>
      </c>
      <c r="B1374" s="163" t="s">
        <v>977</v>
      </c>
      <c r="C1374" s="164" t="s">
        <v>978</v>
      </c>
      <c r="D1374" s="165">
        <v>0</v>
      </c>
    </row>
    <row r="1375" spans="1:4">
      <c r="A1375" s="117">
        <v>1367</v>
      </c>
      <c r="B1375" s="163" t="s">
        <v>979</v>
      </c>
      <c r="C1375" s="164" t="s">
        <v>980</v>
      </c>
      <c r="D1375" s="165">
        <v>0</v>
      </c>
    </row>
    <row r="1376" spans="1:4">
      <c r="A1376" s="117">
        <v>1368</v>
      </c>
      <c r="B1376" s="163" t="s">
        <v>981</v>
      </c>
      <c r="C1376" s="164" t="s">
        <v>982</v>
      </c>
      <c r="D1376" s="165">
        <v>0</v>
      </c>
    </row>
    <row r="1377" spans="1:4">
      <c r="A1377" s="117">
        <v>1369</v>
      </c>
      <c r="B1377" s="163" t="s">
        <v>983</v>
      </c>
      <c r="C1377" s="164" t="s">
        <v>984</v>
      </c>
      <c r="D1377" s="165">
        <v>0</v>
      </c>
    </row>
    <row r="1378" spans="1:4">
      <c r="A1378" s="117">
        <v>1370</v>
      </c>
      <c r="B1378" s="163" t="s">
        <v>985</v>
      </c>
      <c r="C1378" s="164" t="s">
        <v>986</v>
      </c>
      <c r="D1378" s="165">
        <v>0</v>
      </c>
    </row>
    <row r="1379" spans="1:4">
      <c r="A1379" s="117">
        <v>1371</v>
      </c>
      <c r="B1379" s="169" t="s">
        <v>987</v>
      </c>
      <c r="C1379" s="175" t="s">
        <v>988</v>
      </c>
      <c r="D1379" s="171">
        <f t="shared" ref="D1379" si="229">D1381+D1383</f>
        <v>15364</v>
      </c>
    </row>
    <row r="1380" spans="1:4">
      <c r="A1380" s="117">
        <v>1372</v>
      </c>
      <c r="B1380" s="178" t="s">
        <v>989</v>
      </c>
      <c r="C1380" s="179" t="s">
        <v>990</v>
      </c>
      <c r="D1380" s="180">
        <v>0</v>
      </c>
    </row>
    <row r="1381" spans="1:4">
      <c r="A1381" s="117">
        <v>1373</v>
      </c>
      <c r="B1381" s="178" t="s">
        <v>991</v>
      </c>
      <c r="C1381" s="179" t="s">
        <v>992</v>
      </c>
      <c r="D1381" s="180">
        <v>0</v>
      </c>
    </row>
    <row r="1382" spans="1:4" ht="13.5">
      <c r="A1382" s="117">
        <v>1374</v>
      </c>
      <c r="B1382" s="134" t="s">
        <v>995</v>
      </c>
      <c r="C1382" s="143" t="s">
        <v>996</v>
      </c>
      <c r="D1382" s="150">
        <v>0</v>
      </c>
    </row>
    <row r="1383" spans="1:4" ht="17.25">
      <c r="A1383" s="117">
        <v>1375</v>
      </c>
      <c r="B1383" s="178" t="s">
        <v>997</v>
      </c>
      <c r="C1383" s="179" t="s">
        <v>998</v>
      </c>
      <c r="D1383" s="180">
        <f t="shared" ref="D1383" si="230">D1384</f>
        <v>15364</v>
      </c>
    </row>
    <row r="1384" spans="1:4" ht="13.5">
      <c r="A1384" s="117">
        <v>1376</v>
      </c>
      <c r="B1384" s="134" t="s">
        <v>1001</v>
      </c>
      <c r="C1384" s="143" t="s">
        <v>1002</v>
      </c>
      <c r="D1384" s="150">
        <f>D942-'VENITURI 2023 INITIAL'!D416</f>
        <v>15364</v>
      </c>
    </row>
    <row r="1385" spans="1:4" s="232" customFormat="1">
      <c r="A1385" s="228" t="s">
        <v>1036</v>
      </c>
      <c r="B1385" s="229"/>
      <c r="C1385" s="230"/>
      <c r="D1385" s="231"/>
    </row>
    <row r="1386" spans="1:4" s="232" customFormat="1">
      <c r="A1386" s="233" t="s">
        <v>1037</v>
      </c>
      <c r="B1386" s="234"/>
      <c r="C1386" s="235"/>
      <c r="D1386" s="236"/>
    </row>
    <row r="1387" spans="1:4" s="239" customFormat="1" ht="9" customHeight="1">
      <c r="A1387" s="237"/>
      <c r="B1387" s="238"/>
      <c r="C1387" s="237"/>
      <c r="D1387" s="98"/>
    </row>
    <row r="1388" spans="1:4" s="239" customFormat="1">
      <c r="A1388" s="92" t="s">
        <v>552</v>
      </c>
      <c r="B1388" s="93"/>
      <c r="C1388" s="94" t="s">
        <v>553</v>
      </c>
      <c r="D1388" s="95" t="s">
        <v>554</v>
      </c>
    </row>
    <row r="1389" spans="1:4" s="242" customFormat="1">
      <c r="A1389" s="92" t="s">
        <v>555</v>
      </c>
      <c r="B1389" s="93"/>
      <c r="C1389" s="94" t="s">
        <v>556</v>
      </c>
      <c r="D1389" s="95" t="s">
        <v>557</v>
      </c>
    </row>
    <row r="1390" spans="1:4" s="244" customFormat="1" ht="14.25">
      <c r="A1390" s="100"/>
      <c r="B1390" s="243"/>
      <c r="C1390" s="243"/>
      <c r="D1390" s="96"/>
    </row>
    <row r="1391" spans="1:4" s="242" customFormat="1" ht="15.75">
      <c r="A1391" s="241"/>
      <c r="B1391" s="245"/>
      <c r="C1391" s="246"/>
      <c r="D1391" s="96"/>
    </row>
    <row r="1396" spans="1:4" s="239" customFormat="1" ht="15.75">
      <c r="A1396" s="247"/>
      <c r="B1396" s="248"/>
      <c r="C1396" s="248"/>
      <c r="D1396" s="249"/>
    </row>
    <row r="1397" spans="1:4" s="239" customFormat="1" ht="15.75">
      <c r="A1397" s="247"/>
      <c r="B1397" s="248"/>
      <c r="C1397" s="247"/>
      <c r="D1397" s="250"/>
    </row>
    <row r="1398" spans="1:4" s="239" customFormat="1" ht="15.75">
      <c r="A1398" s="251"/>
      <c r="B1398" s="251"/>
      <c r="C1398" s="251"/>
      <c r="D1398" s="250"/>
    </row>
    <row r="1399" spans="1:4" ht="15.75">
      <c r="A1399" s="252"/>
      <c r="B1399" s="251"/>
      <c r="C1399" s="251"/>
      <c r="D1399" s="250"/>
    </row>
  </sheetData>
  <autoFilter ref="A1:D1399"/>
  <mergeCells count="3">
    <mergeCell ref="A6:A7"/>
    <mergeCell ref="B6:B7"/>
    <mergeCell ref="C6:C7"/>
  </mergeCells>
  <printOptions horizontalCentered="1"/>
  <pageMargins left="0.47244094488188981" right="0.47244094488188981" top="0.31496062992125984" bottom="0.39370078740157483" header="0.31496062992125984" footer="0.31496062992125984"/>
  <pageSetup paperSize="9" scale="70" orientation="portrait" horizontalDpi="4294967294" verticalDpi="4294967294"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4</vt:i4>
      </vt:variant>
    </vt:vector>
  </HeadingPairs>
  <TitlesOfParts>
    <vt:vector size="6" baseType="lpstr">
      <vt:lpstr>VENITURI 2023 INITIAL</vt:lpstr>
      <vt:lpstr>CHELTUIELI 2023 INITIAL</vt:lpstr>
      <vt:lpstr>'CHELTUIELI 2023 INITIAL'!Imprimare_titluri</vt:lpstr>
      <vt:lpstr>'VENITURI 2023 INITIAL'!Imprimare_titluri</vt:lpstr>
      <vt:lpstr>'CHELTUIELI 2023 INITIAL'!Zona_de_imprimat</vt:lpstr>
      <vt:lpstr>'VENITURI 2023 INITIAL'!Zona_de_imprimat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tulcan mihaela</dc:creator>
  <cp:lastModifiedBy>tulcan mihaela</cp:lastModifiedBy>
  <dcterms:created xsi:type="dcterms:W3CDTF">2023-01-19T09:14:12Z</dcterms:created>
  <dcterms:modified xsi:type="dcterms:W3CDTF">2023-01-19T09:16:11Z</dcterms:modified>
</cp:coreProperties>
</file>